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firstSheet="1" activeTab="1"/>
  </bookViews>
  <sheets>
    <sheet name="1.11.2018(прогноз) " sheetId="1" state="hidden" r:id="rId1"/>
    <sheet name="2017-2018 " sheetId="2" r:id="rId2"/>
  </sheets>
  <definedNames/>
  <calcPr fullCalcOnLoad="1"/>
</workbook>
</file>

<file path=xl/sharedStrings.xml><?xml version="1.0" encoding="utf-8"?>
<sst xmlns="http://schemas.openxmlformats.org/spreadsheetml/2006/main" count="227" uniqueCount="84">
  <si>
    <t>Наименование показателя</t>
  </si>
  <si>
    <t>Един. изм.</t>
  </si>
  <si>
    <t>все категор. хозяйств</t>
  </si>
  <si>
    <t>в т.ч.</t>
  </si>
  <si>
    <t>обществ. сектор</t>
  </si>
  <si>
    <t>КФХ</t>
  </si>
  <si>
    <t>ЛПХ</t>
  </si>
  <si>
    <t>Зерно (в весе после дораб.)</t>
  </si>
  <si>
    <t>т.тонн</t>
  </si>
  <si>
    <t>Картофель</t>
  </si>
  <si>
    <t>Овощи о/гр</t>
  </si>
  <si>
    <t>Молоко</t>
  </si>
  <si>
    <t>тонн</t>
  </si>
  <si>
    <t>Яйцо</t>
  </si>
  <si>
    <t>тыс.шт.</t>
  </si>
  <si>
    <t>Поголовье:</t>
  </si>
  <si>
    <t>КРС-всего</t>
  </si>
  <si>
    <t>голов</t>
  </si>
  <si>
    <t>в.т.ч.коров</t>
  </si>
  <si>
    <t>свиньи</t>
  </si>
  <si>
    <t>лошади</t>
  </si>
  <si>
    <t>овцы и козы</t>
  </si>
  <si>
    <t>птица</t>
  </si>
  <si>
    <t>т.голов</t>
  </si>
  <si>
    <t>овощи з/гр</t>
  </si>
  <si>
    <t xml:space="preserve">Скот и птица на убой (в ж/весе) </t>
  </si>
  <si>
    <t>тракторы</t>
  </si>
  <si>
    <t>штук</t>
  </si>
  <si>
    <t>комбайны зерноуборочные</t>
  </si>
  <si>
    <t>комбайны кормоуборочные</t>
  </si>
  <si>
    <t>млн.руб.</t>
  </si>
  <si>
    <t xml:space="preserve"> </t>
  </si>
  <si>
    <t>план</t>
  </si>
  <si>
    <t>факт</t>
  </si>
  <si>
    <t xml:space="preserve"> тыс. тн.</t>
  </si>
  <si>
    <t>Валов. Продукция</t>
  </si>
  <si>
    <t xml:space="preserve">Зерно </t>
  </si>
  <si>
    <t>Цена 2008 года тыс. руб за:</t>
  </si>
  <si>
    <t xml:space="preserve">Приобретение с/х техники </t>
  </si>
  <si>
    <t>Итого осн продукц. раст-ва</t>
  </si>
  <si>
    <t>Итого осн продукц. ж-ва</t>
  </si>
  <si>
    <t>тыс. тн.</t>
  </si>
  <si>
    <t>детские площадки</t>
  </si>
  <si>
    <t>жильё</t>
  </si>
  <si>
    <t>в т.ч. на сельское хоз-во</t>
  </si>
  <si>
    <t>Рапс</t>
  </si>
  <si>
    <t>Продукция растениеводства</t>
  </si>
  <si>
    <t>тыс.руб.</t>
  </si>
  <si>
    <t>% растениеводства</t>
  </si>
  <si>
    <t>% животноводства</t>
  </si>
  <si>
    <t>ЖИВОТНОВОДСТВО:</t>
  </si>
  <si>
    <t>РАСТЕНИЕВОДСТВО:</t>
  </si>
  <si>
    <t>Продукция животноводства</t>
  </si>
  <si>
    <t>Мясо</t>
  </si>
  <si>
    <t>Валовая продукция всего</t>
  </si>
  <si>
    <t>Объём финансирования из МБ (тыс. руб.)</t>
  </si>
  <si>
    <t>школа</t>
  </si>
  <si>
    <t>2016г. к 2015г.</t>
  </si>
  <si>
    <t xml:space="preserve"> Начальник отдела по сельскому хозяйству                                                                                       В.Н. Мельник</t>
  </si>
  <si>
    <t xml:space="preserve">ЛПХ </t>
  </si>
  <si>
    <t>факт 2017 год к 2016 году.(%)</t>
  </si>
  <si>
    <t xml:space="preserve">2017г.(факт) к 2016г.(согл.)% </t>
  </si>
  <si>
    <t>Валовая продукция в сопостовимых ценах 2016 г.</t>
  </si>
  <si>
    <t>Расчёт в сопоставимых ценах 2016 года тыс. руб</t>
  </si>
  <si>
    <t>2018 г. (план)</t>
  </si>
  <si>
    <t>факт к плану %</t>
  </si>
  <si>
    <t>Справочно поголовье</t>
  </si>
  <si>
    <t>в т.ч. коров</t>
  </si>
  <si>
    <t>на 1.01.2017</t>
  </si>
  <si>
    <t>на 1.01.2018</t>
  </si>
  <si>
    <t>факт 2018г. к факту 2017г.(%)</t>
  </si>
  <si>
    <t xml:space="preserve"> факт 2018г.  к плану 2018г. (%)</t>
  </si>
  <si>
    <t xml:space="preserve">на 1.11.2017 год  </t>
  </si>
  <si>
    <t>на 1.11.2018 год  (прогноз)</t>
  </si>
  <si>
    <t xml:space="preserve">      Производственные показатели по выполнению мероприятий Государственной программы развития сельского хозяйства на 2013-2020 годы                                          по Новокузнецкому району  за январь-октябрь 2017-2018 г.г.  </t>
  </si>
  <si>
    <t>Примечание: данные по населению (растениеводство) изменены с учетом переписи 2016 года, на основании приложения к договору статистики п.61 № 04-70/209 от 31.10.18 (снижение в 2 раза)</t>
  </si>
  <si>
    <t xml:space="preserve"> %</t>
  </si>
  <si>
    <t>в т.ч. аграрная отрасль</t>
  </si>
  <si>
    <t>строительство</t>
  </si>
  <si>
    <t xml:space="preserve">      Производственные показатели агропромышленного комплекса в Новокузнецком муниципальном районе в 2018 году ( по состоянию на 1.01.2019г.)</t>
  </si>
  <si>
    <t>2018 год (план)</t>
  </si>
  <si>
    <t>2017 год  (факт)</t>
  </si>
  <si>
    <t>2018 год (факт)</t>
  </si>
  <si>
    <t>факт 2018г. к факту 2017г. (%)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</si>
</sst>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000"/>
    <numFmt numFmtId="177" formatCode="0.00000000"/>
    <numFmt numFmtId="178" formatCode="0.0000000"/>
    <numFmt numFmtId="179" formatCode="0.000000"/>
    <numFmt numFmtId="180" formatCode="#,##0.0"/>
    <numFmt numFmtId="181" formatCode="0;[Red]0"/>
    <numFmt numFmtId="182" formatCode="#,##0.000"/>
    <numFmt numFmtId="183" formatCode="000000"/>
    <numFmt numFmtId="184" formatCode="0.00000%"/>
    <numFmt numFmtId="185" formatCode="0.000000%"/>
    <numFmt numFmtId="186" formatCode="0.0000%"/>
  </numFmts>
  <fonts count="90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color indexed="18"/>
      <name val="Arial Cyr"/>
      <family val="0"/>
    </font>
    <font>
      <sz val="14"/>
      <name val="Arial"/>
      <family val="2"/>
    </font>
    <font>
      <b/>
      <i/>
      <sz val="14"/>
      <color indexed="60"/>
      <name val="Arial Cyr"/>
      <family val="0"/>
    </font>
    <font>
      <i/>
      <sz val="14"/>
      <color indexed="1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i/>
      <sz val="14"/>
      <color indexed="18"/>
      <name val="Arial"/>
      <family val="2"/>
    </font>
    <font>
      <b/>
      <sz val="16"/>
      <name val="Arial Cyr"/>
      <family val="0"/>
    </font>
    <font>
      <b/>
      <sz val="15"/>
      <name val="Arial Cyr"/>
      <family val="0"/>
    </font>
    <font>
      <b/>
      <i/>
      <sz val="14"/>
      <color indexed="60"/>
      <name val="Arial"/>
      <family val="2"/>
    </font>
    <font>
      <b/>
      <sz val="14"/>
      <color indexed="57"/>
      <name val="Albertus Extra Bold"/>
      <family val="2"/>
    </font>
    <font>
      <b/>
      <i/>
      <sz val="16"/>
      <color indexed="60"/>
      <name val="Arial"/>
      <family val="2"/>
    </font>
    <font>
      <b/>
      <sz val="15"/>
      <color indexed="18"/>
      <name val="Arial Cyr"/>
      <family val="0"/>
    </font>
    <font>
      <b/>
      <sz val="16"/>
      <name val="Arial"/>
      <family val="2"/>
    </font>
    <font>
      <sz val="20"/>
      <name val="Arial Cyr"/>
      <family val="0"/>
    </font>
    <font>
      <sz val="20"/>
      <name val="Arial"/>
      <family val="2"/>
    </font>
    <font>
      <sz val="15"/>
      <name val="Arial"/>
      <family val="2"/>
    </font>
    <font>
      <b/>
      <i/>
      <sz val="15"/>
      <color indexed="18"/>
      <name val="Arial Cyr"/>
      <family val="0"/>
    </font>
    <font>
      <b/>
      <i/>
      <sz val="15"/>
      <color indexed="60"/>
      <name val="Arial Cyr"/>
      <family val="0"/>
    </font>
    <font>
      <b/>
      <u val="single"/>
      <sz val="15"/>
      <name val="Arial Cyr"/>
      <family val="0"/>
    </font>
    <font>
      <b/>
      <i/>
      <sz val="15"/>
      <color indexed="51"/>
      <name val="Arial Cyr"/>
      <family val="0"/>
    </font>
    <font>
      <b/>
      <sz val="14"/>
      <color indexed="18"/>
      <name val="Arial Cyr"/>
      <family val="0"/>
    </font>
    <font>
      <b/>
      <i/>
      <sz val="14"/>
      <color indexed="18"/>
      <name val="Arial Cyr"/>
      <family val="0"/>
    </font>
    <font>
      <i/>
      <sz val="10"/>
      <name val="Arial"/>
      <family val="2"/>
    </font>
    <font>
      <i/>
      <sz val="14"/>
      <color indexed="18"/>
      <name val="Arial Cyr"/>
      <family val="0"/>
    </font>
    <font>
      <i/>
      <sz val="14"/>
      <name val="Arial"/>
      <family val="2"/>
    </font>
    <font>
      <b/>
      <i/>
      <sz val="14"/>
      <color indexed="12"/>
      <name val="Arial"/>
      <family val="2"/>
    </font>
    <font>
      <b/>
      <i/>
      <sz val="14"/>
      <name val="Arial Cyr"/>
      <family val="0"/>
    </font>
    <font>
      <b/>
      <sz val="11"/>
      <name val="Arial Cyr"/>
      <family val="0"/>
    </font>
    <font>
      <b/>
      <i/>
      <sz val="11"/>
      <color indexed="18"/>
      <name val="Arial Cyr"/>
      <family val="0"/>
    </font>
    <font>
      <b/>
      <sz val="11"/>
      <color indexed="18"/>
      <name val="Arial Cyr"/>
      <family val="0"/>
    </font>
    <font>
      <b/>
      <i/>
      <sz val="11"/>
      <color indexed="60"/>
      <name val="Arial Cyr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5"/>
      <name val="Arial Cyr"/>
      <family val="0"/>
    </font>
    <font>
      <b/>
      <i/>
      <sz val="15"/>
      <name val="Arial"/>
      <family val="2"/>
    </font>
    <font>
      <b/>
      <sz val="15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b/>
      <sz val="14"/>
      <color indexed="56"/>
      <name val="Arial"/>
      <family val="2"/>
    </font>
    <font>
      <b/>
      <sz val="12"/>
      <color indexed="18"/>
      <name val="Arial Cyr"/>
      <family val="0"/>
    </font>
    <font>
      <b/>
      <sz val="14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 Cyr"/>
      <family val="0"/>
    </font>
    <font>
      <b/>
      <sz val="14"/>
      <color rgb="FF002060"/>
      <name val="Arial"/>
      <family val="2"/>
    </font>
    <font>
      <b/>
      <sz val="12"/>
      <color rgb="FF000099"/>
      <name val="Arial Cyr"/>
      <family val="0"/>
    </font>
    <font>
      <b/>
      <sz val="14"/>
      <color rgb="FF000099"/>
      <name val="Arial"/>
      <family val="2"/>
    </font>
    <font>
      <b/>
      <sz val="14"/>
      <color rgb="FF000099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61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172" fontId="4" fillId="0" borderId="10" xfId="0" applyNumberFormat="1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6" fillId="0" borderId="0" xfId="0" applyFont="1" applyFill="1" applyAlignment="1">
      <alignment/>
    </xf>
    <xf numFmtId="0" fontId="4" fillId="33" borderId="18" xfId="0" applyFont="1" applyFill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9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72" fontId="12" fillId="0" borderId="31" xfId="0" applyNumberFormat="1" applyFont="1" applyFill="1" applyBorder="1" applyAlignment="1">
      <alignment/>
    </xf>
    <xf numFmtId="172" fontId="12" fillId="0" borderId="32" xfId="0" applyNumberFormat="1" applyFont="1" applyFill="1" applyBorder="1" applyAlignment="1">
      <alignment/>
    </xf>
    <xf numFmtId="173" fontId="11" fillId="0" borderId="33" xfId="0" applyNumberFormat="1" applyFont="1" applyBorder="1" applyAlignment="1">
      <alignment/>
    </xf>
    <xf numFmtId="173" fontId="11" fillId="0" borderId="34" xfId="0" applyNumberFormat="1" applyFont="1" applyBorder="1" applyAlignment="1">
      <alignment/>
    </xf>
    <xf numFmtId="173" fontId="11" fillId="0" borderId="35" xfId="0" applyNumberFormat="1" applyFont="1" applyBorder="1" applyAlignment="1">
      <alignment/>
    </xf>
    <xf numFmtId="173" fontId="11" fillId="0" borderId="36" xfId="0" applyNumberFormat="1" applyFont="1" applyBorder="1" applyAlignment="1">
      <alignment/>
    </xf>
    <xf numFmtId="173" fontId="11" fillId="0" borderId="13" xfId="0" applyNumberFormat="1" applyFont="1" applyBorder="1" applyAlignment="1">
      <alignment/>
    </xf>
    <xf numFmtId="173" fontId="11" fillId="0" borderId="37" xfId="0" applyNumberFormat="1" applyFont="1" applyBorder="1" applyAlignment="1">
      <alignment/>
    </xf>
    <xf numFmtId="173" fontId="11" fillId="0" borderId="28" xfId="0" applyNumberFormat="1" applyFont="1" applyBorder="1" applyAlignment="1">
      <alignment/>
    </xf>
    <xf numFmtId="173" fontId="11" fillId="0" borderId="20" xfId="0" applyNumberFormat="1" applyFont="1" applyBorder="1" applyAlignment="1">
      <alignment/>
    </xf>
    <xf numFmtId="173" fontId="11" fillId="0" borderId="38" xfId="0" applyNumberFormat="1" applyFont="1" applyBorder="1" applyAlignment="1">
      <alignment/>
    </xf>
    <xf numFmtId="173" fontId="8" fillId="0" borderId="22" xfId="0" applyNumberFormat="1" applyFont="1" applyBorder="1" applyAlignment="1">
      <alignment/>
    </xf>
    <xf numFmtId="173" fontId="8" fillId="0" borderId="23" xfId="0" applyNumberFormat="1" applyFont="1" applyBorder="1" applyAlignment="1">
      <alignment/>
    </xf>
    <xf numFmtId="173" fontId="8" fillId="0" borderId="39" xfId="0" applyNumberFormat="1" applyFont="1" applyBorder="1" applyAlignment="1">
      <alignment/>
    </xf>
    <xf numFmtId="2" fontId="6" fillId="0" borderId="40" xfId="0" applyNumberFormat="1" applyFont="1" applyBorder="1" applyAlignment="1">
      <alignment/>
    </xf>
    <xf numFmtId="2" fontId="6" fillId="0" borderId="33" xfId="0" applyNumberFormat="1" applyFont="1" applyBorder="1" applyAlignment="1">
      <alignment/>
    </xf>
    <xf numFmtId="2" fontId="6" fillId="0" borderId="34" xfId="0" applyNumberFormat="1" applyFont="1" applyBorder="1" applyAlignment="1">
      <alignment/>
    </xf>
    <xf numFmtId="2" fontId="6" fillId="0" borderId="41" xfId="0" applyNumberFormat="1" applyFont="1" applyBorder="1" applyAlignment="1">
      <alignment/>
    </xf>
    <xf numFmtId="2" fontId="6" fillId="0" borderId="35" xfId="0" applyNumberFormat="1" applyFont="1" applyBorder="1" applyAlignment="1">
      <alignment/>
    </xf>
    <xf numFmtId="2" fontId="6" fillId="0" borderId="36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42" xfId="0" applyFont="1" applyBorder="1" applyAlignment="1">
      <alignment/>
    </xf>
    <xf numFmtId="172" fontId="14" fillId="0" borderId="43" xfId="0" applyNumberFormat="1" applyFont="1" applyFill="1" applyBorder="1" applyAlignment="1">
      <alignment/>
    </xf>
    <xf numFmtId="172" fontId="14" fillId="0" borderId="44" xfId="0" applyNumberFormat="1" applyFont="1" applyFill="1" applyBorder="1" applyAlignment="1">
      <alignment/>
    </xf>
    <xf numFmtId="172" fontId="14" fillId="0" borderId="10" xfId="0" applyNumberFormat="1" applyFont="1" applyFill="1" applyBorder="1" applyAlignment="1">
      <alignment/>
    </xf>
    <xf numFmtId="172" fontId="14" fillId="0" borderId="45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173" fontId="11" fillId="0" borderId="34" xfId="0" applyNumberFormat="1" applyFont="1" applyFill="1" applyBorder="1" applyAlignment="1">
      <alignment/>
    </xf>
    <xf numFmtId="173" fontId="11" fillId="0" borderId="36" xfId="0" applyNumberFormat="1" applyFont="1" applyFill="1" applyBorder="1" applyAlignment="1">
      <alignment/>
    </xf>
    <xf numFmtId="173" fontId="11" fillId="0" borderId="37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72" fontId="14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left"/>
    </xf>
    <xf numFmtId="0" fontId="17" fillId="34" borderId="17" xfId="0" applyFont="1" applyFill="1" applyBorder="1" applyAlignment="1">
      <alignment horizontal="center"/>
    </xf>
    <xf numFmtId="0" fontId="18" fillId="0" borderId="0" xfId="0" applyFont="1" applyAlignment="1">
      <alignment/>
    </xf>
    <xf numFmtId="2" fontId="9" fillId="34" borderId="10" xfId="0" applyNumberFormat="1" applyFont="1" applyFill="1" applyBorder="1" applyAlignment="1">
      <alignment/>
    </xf>
    <xf numFmtId="172" fontId="14" fillId="0" borderId="46" xfId="0" applyNumberFormat="1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Border="1" applyAlignment="1">
      <alignment/>
    </xf>
    <xf numFmtId="0" fontId="0" fillId="0" borderId="47" xfId="0" applyFill="1" applyBorder="1" applyAlignment="1">
      <alignment/>
    </xf>
    <xf numFmtId="0" fontId="10" fillId="0" borderId="0" xfId="0" applyFont="1" applyBorder="1" applyAlignment="1">
      <alignment/>
    </xf>
    <xf numFmtId="0" fontId="17" fillId="0" borderId="44" xfId="0" applyFont="1" applyBorder="1" applyAlignment="1">
      <alignment/>
    </xf>
    <xf numFmtId="2" fontId="6" fillId="0" borderId="13" xfId="0" applyNumberFormat="1" applyFont="1" applyBorder="1" applyAlignment="1">
      <alignment/>
    </xf>
    <xf numFmtId="1" fontId="19" fillId="0" borderId="11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3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44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/>
    </xf>
    <xf numFmtId="0" fontId="16" fillId="33" borderId="15" xfId="0" applyFont="1" applyFill="1" applyBorder="1" applyAlignment="1">
      <alignment horizontal="left"/>
    </xf>
    <xf numFmtId="0" fontId="16" fillId="33" borderId="16" xfId="0" applyFont="1" applyFill="1" applyBorder="1" applyAlignment="1">
      <alignment horizontal="left"/>
    </xf>
    <xf numFmtId="0" fontId="27" fillId="33" borderId="48" xfId="0" applyFont="1" applyFill="1" applyBorder="1" applyAlignment="1">
      <alignment horizontal="center"/>
    </xf>
    <xf numFmtId="0" fontId="16" fillId="33" borderId="48" xfId="0" applyFont="1" applyFill="1" applyBorder="1" applyAlignment="1">
      <alignment/>
    </xf>
    <xf numFmtId="0" fontId="16" fillId="33" borderId="14" xfId="0" applyFont="1" applyFill="1" applyBorder="1" applyAlignment="1">
      <alignment/>
    </xf>
    <xf numFmtId="0" fontId="16" fillId="33" borderId="14" xfId="0" applyFont="1" applyFill="1" applyBorder="1" applyAlignment="1">
      <alignment horizontal="center"/>
    </xf>
    <xf numFmtId="0" fontId="16" fillId="33" borderId="30" xfId="0" applyFont="1" applyFill="1" applyBorder="1" applyAlignment="1">
      <alignment/>
    </xf>
    <xf numFmtId="0" fontId="16" fillId="33" borderId="30" xfId="0" applyFont="1" applyFill="1" applyBorder="1" applyAlignment="1">
      <alignment horizontal="center"/>
    </xf>
    <xf numFmtId="0" fontId="16" fillId="33" borderId="15" xfId="0" applyFont="1" applyFill="1" applyBorder="1" applyAlignment="1">
      <alignment/>
    </xf>
    <xf numFmtId="0" fontId="16" fillId="33" borderId="49" xfId="0" applyFont="1" applyFill="1" applyBorder="1" applyAlignment="1">
      <alignment horizontal="center"/>
    </xf>
    <xf numFmtId="0" fontId="16" fillId="33" borderId="44" xfId="0" applyFont="1" applyFill="1" applyBorder="1" applyAlignment="1">
      <alignment/>
    </xf>
    <xf numFmtId="0" fontId="16" fillId="33" borderId="11" xfId="0" applyFont="1" applyFill="1" applyBorder="1" applyAlignment="1">
      <alignment horizontal="center"/>
    </xf>
    <xf numFmtId="0" fontId="24" fillId="33" borderId="0" xfId="0" applyFont="1" applyFill="1" applyAlignment="1">
      <alignment/>
    </xf>
    <xf numFmtId="0" fontId="16" fillId="33" borderId="48" xfId="0" applyFont="1" applyFill="1" applyBorder="1" applyAlignment="1">
      <alignment horizontal="center"/>
    </xf>
    <xf numFmtId="1" fontId="16" fillId="33" borderId="28" xfId="0" applyNumberFormat="1" applyFont="1" applyFill="1" applyBorder="1" applyAlignment="1">
      <alignment/>
    </xf>
    <xf numFmtId="1" fontId="16" fillId="33" borderId="33" xfId="0" applyNumberFormat="1" applyFont="1" applyFill="1" applyBorder="1" applyAlignment="1">
      <alignment/>
    </xf>
    <xf numFmtId="1" fontId="20" fillId="33" borderId="42" xfId="0" applyNumberFormat="1" applyFont="1" applyFill="1" applyBorder="1" applyAlignment="1">
      <alignment/>
    </xf>
    <xf numFmtId="0" fontId="16" fillId="33" borderId="23" xfId="0" applyFont="1" applyFill="1" applyBorder="1" applyAlignment="1">
      <alignment/>
    </xf>
    <xf numFmtId="1" fontId="20" fillId="33" borderId="23" xfId="0" applyNumberFormat="1" applyFont="1" applyFill="1" applyBorder="1" applyAlignment="1">
      <alignment/>
    </xf>
    <xf numFmtId="1" fontId="16" fillId="33" borderId="20" xfId="0" applyNumberFormat="1" applyFont="1" applyFill="1" applyBorder="1" applyAlignment="1">
      <alignment/>
    </xf>
    <xf numFmtId="1" fontId="16" fillId="33" borderId="35" xfId="0" applyNumberFormat="1" applyFont="1" applyFill="1" applyBorder="1" applyAlignment="1">
      <alignment/>
    </xf>
    <xf numFmtId="0" fontId="16" fillId="33" borderId="16" xfId="0" applyFont="1" applyFill="1" applyBorder="1" applyAlignment="1">
      <alignment/>
    </xf>
    <xf numFmtId="0" fontId="16" fillId="33" borderId="16" xfId="0" applyFont="1" applyFill="1" applyBorder="1" applyAlignment="1">
      <alignment horizontal="center"/>
    </xf>
    <xf numFmtId="1" fontId="20" fillId="33" borderId="39" xfId="0" applyNumberFormat="1" applyFont="1" applyFill="1" applyBorder="1" applyAlignment="1">
      <alignment/>
    </xf>
    <xf numFmtId="1" fontId="16" fillId="33" borderId="38" xfId="0" applyNumberFormat="1" applyFont="1" applyFill="1" applyBorder="1" applyAlignment="1">
      <alignment/>
    </xf>
    <xf numFmtId="1" fontId="16" fillId="33" borderId="13" xfId="0" applyNumberFormat="1" applyFont="1" applyFill="1" applyBorder="1" applyAlignment="1">
      <alignment/>
    </xf>
    <xf numFmtId="172" fontId="20" fillId="0" borderId="11" xfId="0" applyNumberFormat="1" applyFont="1" applyFill="1" applyBorder="1" applyAlignment="1">
      <alignment/>
    </xf>
    <xf numFmtId="1" fontId="16" fillId="0" borderId="50" xfId="0" applyNumberFormat="1" applyFont="1" applyFill="1" applyBorder="1" applyAlignment="1">
      <alignment/>
    </xf>
    <xf numFmtId="1" fontId="16" fillId="0" borderId="10" xfId="0" applyNumberFormat="1" applyFont="1" applyFill="1" applyBorder="1" applyAlignment="1">
      <alignment/>
    </xf>
    <xf numFmtId="1" fontId="16" fillId="0" borderId="5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72" fontId="26" fillId="0" borderId="23" xfId="0" applyNumberFormat="1" applyFont="1" applyFill="1" applyBorder="1" applyAlignment="1">
      <alignment/>
    </xf>
    <xf numFmtId="0" fontId="16" fillId="0" borderId="30" xfId="0" applyFont="1" applyFill="1" applyBorder="1" applyAlignment="1">
      <alignment/>
    </xf>
    <xf numFmtId="0" fontId="16" fillId="0" borderId="30" xfId="0" applyFont="1" applyFill="1" applyBorder="1" applyAlignment="1">
      <alignment horizontal="center"/>
    </xf>
    <xf numFmtId="1" fontId="16" fillId="33" borderId="34" xfId="0" applyNumberFormat="1" applyFont="1" applyFill="1" applyBorder="1" applyAlignment="1">
      <alignment/>
    </xf>
    <xf numFmtId="1" fontId="16" fillId="33" borderId="36" xfId="0" applyNumberFormat="1" applyFont="1" applyFill="1" applyBorder="1" applyAlignment="1">
      <alignment/>
    </xf>
    <xf numFmtId="1" fontId="16" fillId="33" borderId="37" xfId="0" applyNumberFormat="1" applyFont="1" applyFill="1" applyBorder="1" applyAlignment="1">
      <alignment/>
    </xf>
    <xf numFmtId="0" fontId="4" fillId="0" borderId="29" xfId="0" applyFont="1" applyBorder="1" applyAlignment="1">
      <alignment horizontal="center" wrapText="1"/>
    </xf>
    <xf numFmtId="0" fontId="4" fillId="0" borderId="52" xfId="0" applyFont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1" fontId="16" fillId="0" borderId="28" xfId="0" applyNumberFormat="1" applyFont="1" applyFill="1" applyBorder="1" applyAlignment="1">
      <alignment/>
    </xf>
    <xf numFmtId="1" fontId="16" fillId="0" borderId="33" xfId="0" applyNumberFormat="1" applyFont="1" applyFill="1" applyBorder="1" applyAlignment="1">
      <alignment/>
    </xf>
    <xf numFmtId="1" fontId="16" fillId="0" borderId="53" xfId="0" applyNumberFormat="1" applyFont="1" applyFill="1" applyBorder="1" applyAlignment="1">
      <alignment/>
    </xf>
    <xf numFmtId="1" fontId="16" fillId="0" borderId="20" xfId="0" applyNumberFormat="1" applyFont="1" applyFill="1" applyBorder="1" applyAlignment="1">
      <alignment/>
    </xf>
    <xf numFmtId="1" fontId="16" fillId="0" borderId="35" xfId="0" applyNumberFormat="1" applyFont="1" applyFill="1" applyBorder="1" applyAlignment="1">
      <alignment/>
    </xf>
    <xf numFmtId="1" fontId="16" fillId="0" borderId="54" xfId="0" applyNumberFormat="1" applyFont="1" applyFill="1" applyBorder="1" applyAlignment="1">
      <alignment/>
    </xf>
    <xf numFmtId="1" fontId="16" fillId="0" borderId="38" xfId="0" applyNumberFormat="1" applyFont="1" applyFill="1" applyBorder="1" applyAlignment="1">
      <alignment/>
    </xf>
    <xf numFmtId="1" fontId="16" fillId="0" borderId="13" xfId="0" applyNumberFormat="1" applyFont="1" applyFill="1" applyBorder="1" applyAlignment="1">
      <alignment/>
    </xf>
    <xf numFmtId="1" fontId="16" fillId="0" borderId="55" xfId="0" applyNumberFormat="1" applyFont="1" applyFill="1" applyBorder="1" applyAlignment="1">
      <alignment/>
    </xf>
    <xf numFmtId="0" fontId="16" fillId="0" borderId="44" xfId="0" applyFont="1" applyFill="1" applyBorder="1" applyAlignment="1">
      <alignment horizontal="center" vertical="center" wrapText="1"/>
    </xf>
    <xf numFmtId="1" fontId="16" fillId="0" borderId="31" xfId="0" applyNumberFormat="1" applyFont="1" applyFill="1" applyBorder="1" applyAlignment="1">
      <alignment/>
    </xf>
    <xf numFmtId="1" fontId="16" fillId="0" borderId="45" xfId="0" applyNumberFormat="1" applyFont="1" applyFill="1" applyBorder="1" applyAlignment="1">
      <alignment/>
    </xf>
    <xf numFmtId="1" fontId="16" fillId="33" borderId="40" xfId="0" applyNumberFormat="1" applyFont="1" applyFill="1" applyBorder="1" applyAlignment="1">
      <alignment/>
    </xf>
    <xf numFmtId="1" fontId="16" fillId="33" borderId="41" xfId="0" applyNumberFormat="1" applyFont="1" applyFill="1" applyBorder="1" applyAlignment="1">
      <alignment/>
    </xf>
    <xf numFmtId="1" fontId="16" fillId="33" borderId="56" xfId="0" applyNumberFormat="1" applyFont="1" applyFill="1" applyBorder="1" applyAlignment="1">
      <alignment/>
    </xf>
    <xf numFmtId="172" fontId="16" fillId="36" borderId="35" xfId="0" applyNumberFormat="1" applyFont="1" applyFill="1" applyBorder="1" applyAlignment="1">
      <alignment/>
    </xf>
    <xf numFmtId="1" fontId="25" fillId="36" borderId="25" xfId="0" applyNumberFormat="1" applyFont="1" applyFill="1" applyBorder="1" applyAlignment="1">
      <alignment/>
    </xf>
    <xf numFmtId="173" fontId="16" fillId="36" borderId="41" xfId="0" applyNumberFormat="1" applyFont="1" applyFill="1" applyBorder="1" applyAlignment="1">
      <alignment/>
    </xf>
    <xf numFmtId="173" fontId="16" fillId="36" borderId="35" xfId="0" applyNumberFormat="1" applyFont="1" applyFill="1" applyBorder="1" applyAlignment="1">
      <alignment/>
    </xf>
    <xf numFmtId="173" fontId="16" fillId="36" borderId="36" xfId="0" applyNumberFormat="1" applyFont="1" applyFill="1" applyBorder="1" applyAlignment="1">
      <alignment/>
    </xf>
    <xf numFmtId="172" fontId="16" fillId="36" borderId="41" xfId="0" applyNumberFormat="1" applyFont="1" applyFill="1" applyBorder="1" applyAlignment="1">
      <alignment/>
    </xf>
    <xf numFmtId="172" fontId="16" fillId="36" borderId="36" xfId="0" applyNumberFormat="1" applyFont="1" applyFill="1" applyBorder="1" applyAlignment="1">
      <alignment/>
    </xf>
    <xf numFmtId="172" fontId="16" fillId="36" borderId="56" xfId="0" applyNumberFormat="1" applyFont="1" applyFill="1" applyBorder="1" applyAlignment="1">
      <alignment/>
    </xf>
    <xf numFmtId="172" fontId="16" fillId="36" borderId="13" xfId="0" applyNumberFormat="1" applyFont="1" applyFill="1" applyBorder="1" applyAlignment="1">
      <alignment/>
    </xf>
    <xf numFmtId="172" fontId="16" fillId="36" borderId="37" xfId="0" applyNumberFormat="1" applyFont="1" applyFill="1" applyBorder="1" applyAlignment="1">
      <alignment/>
    </xf>
    <xf numFmtId="0" fontId="0" fillId="36" borderId="0" xfId="0" applyFill="1" applyAlignment="1">
      <alignment/>
    </xf>
    <xf numFmtId="1" fontId="16" fillId="36" borderId="36" xfId="0" applyNumberFormat="1" applyFont="1" applyFill="1" applyBorder="1" applyAlignment="1">
      <alignment/>
    </xf>
    <xf numFmtId="0" fontId="3" fillId="0" borderId="57" xfId="0" applyFont="1" applyFill="1" applyBorder="1" applyAlignment="1">
      <alignment horizontal="center"/>
    </xf>
    <xf numFmtId="0" fontId="0" fillId="37" borderId="0" xfId="0" applyFill="1" applyAlignment="1">
      <alignment/>
    </xf>
    <xf numFmtId="1" fontId="16" fillId="36" borderId="35" xfId="0" applyNumberFormat="1" applyFont="1" applyFill="1" applyBorder="1" applyAlignment="1">
      <alignment/>
    </xf>
    <xf numFmtId="1" fontId="16" fillId="36" borderId="41" xfId="0" applyNumberFormat="1" applyFont="1" applyFill="1" applyBorder="1" applyAlignment="1">
      <alignment/>
    </xf>
    <xf numFmtId="0" fontId="31" fillId="36" borderId="0" xfId="0" applyFont="1" applyFill="1" applyAlignment="1">
      <alignment/>
    </xf>
    <xf numFmtId="0" fontId="33" fillId="36" borderId="22" xfId="0" applyFont="1" applyFill="1" applyBorder="1" applyAlignment="1">
      <alignment/>
    </xf>
    <xf numFmtId="0" fontId="33" fillId="36" borderId="23" xfId="0" applyFont="1" applyFill="1" applyBorder="1" applyAlignment="1">
      <alignment/>
    </xf>
    <xf numFmtId="0" fontId="33" fillId="36" borderId="27" xfId="0" applyFont="1" applyFill="1" applyBorder="1" applyAlignment="1">
      <alignment/>
    </xf>
    <xf numFmtId="0" fontId="33" fillId="36" borderId="25" xfId="0" applyFont="1" applyFill="1" applyBorder="1" applyAlignment="1">
      <alignment/>
    </xf>
    <xf numFmtId="0" fontId="31" fillId="36" borderId="15" xfId="0" applyFont="1" applyFill="1" applyBorder="1" applyAlignment="1">
      <alignment/>
    </xf>
    <xf numFmtId="2" fontId="8" fillId="36" borderId="30" xfId="0" applyNumberFormat="1" applyFont="1" applyFill="1" applyBorder="1" applyAlignment="1">
      <alignment/>
    </xf>
    <xf numFmtId="0" fontId="8" fillId="36" borderId="30" xfId="0" applyFont="1" applyFill="1" applyBorder="1" applyAlignment="1">
      <alignment/>
    </xf>
    <xf numFmtId="172" fontId="14" fillId="36" borderId="0" xfId="0" applyNumberFormat="1" applyFont="1" applyFill="1" applyBorder="1" applyAlignment="1">
      <alignment/>
    </xf>
    <xf numFmtId="0" fontId="33" fillId="36" borderId="0" xfId="0" applyFont="1" applyFill="1" applyAlignment="1">
      <alignment/>
    </xf>
    <xf numFmtId="0" fontId="33" fillId="36" borderId="26" xfId="0" applyFont="1" applyFill="1" applyBorder="1" applyAlignment="1">
      <alignment/>
    </xf>
    <xf numFmtId="173" fontId="8" fillId="36" borderId="22" xfId="0" applyNumberFormat="1" applyFont="1" applyFill="1" applyBorder="1" applyAlignment="1">
      <alignment/>
    </xf>
    <xf numFmtId="173" fontId="8" fillId="36" borderId="23" xfId="0" applyNumberFormat="1" applyFont="1" applyFill="1" applyBorder="1" applyAlignment="1">
      <alignment/>
    </xf>
    <xf numFmtId="173" fontId="8" fillId="36" borderId="39" xfId="0" applyNumberFormat="1" applyFont="1" applyFill="1" applyBorder="1" applyAlignment="1">
      <alignment/>
    </xf>
    <xf numFmtId="172" fontId="14" fillId="36" borderId="16" xfId="0" applyNumberFormat="1" applyFont="1" applyFill="1" applyBorder="1" applyAlignment="1">
      <alignment/>
    </xf>
    <xf numFmtId="0" fontId="0" fillId="10" borderId="0" xfId="0" applyFill="1" applyAlignment="1">
      <alignment/>
    </xf>
    <xf numFmtId="1" fontId="25" fillId="10" borderId="25" xfId="0" applyNumberFormat="1" applyFont="1" applyFill="1" applyBorder="1" applyAlignment="1">
      <alignment/>
    </xf>
    <xf numFmtId="1" fontId="25" fillId="10" borderId="11" xfId="0" applyNumberFormat="1" applyFont="1" applyFill="1" applyBorder="1" applyAlignment="1">
      <alignment/>
    </xf>
    <xf numFmtId="1" fontId="25" fillId="10" borderId="22" xfId="0" applyNumberFormat="1" applyFont="1" applyFill="1" applyBorder="1" applyAlignment="1">
      <alignment/>
    </xf>
    <xf numFmtId="1" fontId="25" fillId="10" borderId="23" xfId="0" applyNumberFormat="1" applyFont="1" applyFill="1" applyBorder="1" applyAlignment="1">
      <alignment/>
    </xf>
    <xf numFmtId="1" fontId="25" fillId="10" borderId="39" xfId="0" applyNumberFormat="1" applyFont="1" applyFill="1" applyBorder="1" applyAlignment="1">
      <alignment/>
    </xf>
    <xf numFmtId="172" fontId="25" fillId="36" borderId="14" xfId="0" applyNumberFormat="1" applyFont="1" applyFill="1" applyBorder="1" applyAlignment="1">
      <alignment/>
    </xf>
    <xf numFmtId="173" fontId="25" fillId="36" borderId="14" xfId="0" applyNumberFormat="1" applyFont="1" applyFill="1" applyBorder="1" applyAlignment="1">
      <alignment/>
    </xf>
    <xf numFmtId="1" fontId="25" fillId="36" borderId="23" xfId="0" applyNumberFormat="1" applyFont="1" applyFill="1" applyBorder="1" applyAlignment="1">
      <alignment/>
    </xf>
    <xf numFmtId="173" fontId="25" fillId="36" borderId="58" xfId="0" applyNumberFormat="1" applyFont="1" applyFill="1" applyBorder="1" applyAlignment="1">
      <alignment/>
    </xf>
    <xf numFmtId="172" fontId="25" fillId="36" borderId="58" xfId="0" applyNumberFormat="1" applyFont="1" applyFill="1" applyBorder="1" applyAlignment="1">
      <alignment/>
    </xf>
    <xf numFmtId="1" fontId="25" fillId="36" borderId="47" xfId="0" applyNumberFormat="1" applyFont="1" applyFill="1" applyBorder="1" applyAlignment="1">
      <alignment/>
    </xf>
    <xf numFmtId="172" fontId="25" fillId="36" borderId="59" xfId="0" applyNumberFormat="1" applyFont="1" applyFill="1" applyBorder="1" applyAlignment="1">
      <alignment/>
    </xf>
    <xf numFmtId="1" fontId="25" fillId="36" borderId="60" xfId="0" applyNumberFormat="1" applyFont="1" applyFill="1" applyBorder="1" applyAlignment="1">
      <alignment/>
    </xf>
    <xf numFmtId="1" fontId="25" fillId="36" borderId="59" xfId="0" applyNumberFormat="1" applyFont="1" applyFill="1" applyBorder="1" applyAlignment="1">
      <alignment/>
    </xf>
    <xf numFmtId="1" fontId="25" fillId="36" borderId="58" xfId="0" applyNumberFormat="1" applyFont="1" applyFill="1" applyBorder="1" applyAlignment="1">
      <alignment/>
    </xf>
    <xf numFmtId="0" fontId="4" fillId="0" borderId="6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173" fontId="25" fillId="10" borderId="23" xfId="0" applyNumberFormat="1" applyFont="1" applyFill="1" applyBorder="1" applyAlignment="1">
      <alignment/>
    </xf>
    <xf numFmtId="172" fontId="20" fillId="0" borderId="12" xfId="0" applyNumberFormat="1" applyFont="1" applyFill="1" applyBorder="1" applyAlignment="1">
      <alignment/>
    </xf>
    <xf numFmtId="172" fontId="16" fillId="36" borderId="63" xfId="0" applyNumberFormat="1" applyFont="1" applyFill="1" applyBorder="1" applyAlignment="1">
      <alignment/>
    </xf>
    <xf numFmtId="172" fontId="16" fillId="36" borderId="64" xfId="0" applyNumberFormat="1" applyFont="1" applyFill="1" applyBorder="1" applyAlignment="1">
      <alignment/>
    </xf>
    <xf numFmtId="1" fontId="16" fillId="36" borderId="65" xfId="0" applyNumberFormat="1" applyFont="1" applyFill="1" applyBorder="1" applyAlignment="1">
      <alignment/>
    </xf>
    <xf numFmtId="2" fontId="16" fillId="36" borderId="41" xfId="0" applyNumberFormat="1" applyFont="1" applyFill="1" applyBorder="1" applyAlignment="1">
      <alignment/>
    </xf>
    <xf numFmtId="2" fontId="16" fillId="36" borderId="35" xfId="0" applyNumberFormat="1" applyFont="1" applyFill="1" applyBorder="1" applyAlignment="1">
      <alignment/>
    </xf>
    <xf numFmtId="2" fontId="16" fillId="36" borderId="36" xfId="0" applyNumberFormat="1" applyFont="1" applyFill="1" applyBorder="1" applyAlignment="1">
      <alignment/>
    </xf>
    <xf numFmtId="2" fontId="25" fillId="36" borderId="15" xfId="0" applyNumberFormat="1" applyFont="1" applyFill="1" applyBorder="1" applyAlignment="1">
      <alignment/>
    </xf>
    <xf numFmtId="2" fontId="25" fillId="36" borderId="30" xfId="0" applyNumberFormat="1" applyFont="1" applyFill="1" applyBorder="1" applyAlignment="1">
      <alignment/>
    </xf>
    <xf numFmtId="2" fontId="25" fillId="36" borderId="16" xfId="0" applyNumberFormat="1" applyFont="1" applyFill="1" applyBorder="1" applyAlignment="1">
      <alignment/>
    </xf>
    <xf numFmtId="2" fontId="16" fillId="36" borderId="66" xfId="0" applyNumberFormat="1" applyFont="1" applyFill="1" applyBorder="1" applyAlignment="1">
      <alignment/>
    </xf>
    <xf numFmtId="2" fontId="16" fillId="36" borderId="67" xfId="0" applyNumberFormat="1" applyFont="1" applyFill="1" applyBorder="1" applyAlignment="1">
      <alignment/>
    </xf>
    <xf numFmtId="2" fontId="16" fillId="36" borderId="47" xfId="0" applyNumberFormat="1" applyFont="1" applyFill="1" applyBorder="1" applyAlignment="1">
      <alignment/>
    </xf>
    <xf numFmtId="2" fontId="25" fillId="36" borderId="42" xfId="0" applyNumberFormat="1" applyFont="1" applyFill="1" applyBorder="1" applyAlignment="1">
      <alignment/>
    </xf>
    <xf numFmtId="2" fontId="16" fillId="0" borderId="67" xfId="0" applyNumberFormat="1" applyFont="1" applyFill="1" applyBorder="1" applyAlignment="1">
      <alignment/>
    </xf>
    <xf numFmtId="173" fontId="25" fillId="36" borderId="47" xfId="0" applyNumberFormat="1" applyFont="1" applyFill="1" applyBorder="1" applyAlignment="1">
      <alignment/>
    </xf>
    <xf numFmtId="173" fontId="25" fillId="36" borderId="24" xfId="0" applyNumberFormat="1" applyFont="1" applyFill="1" applyBorder="1" applyAlignment="1">
      <alignment/>
    </xf>
    <xf numFmtId="173" fontId="16" fillId="36" borderId="63" xfId="0" applyNumberFormat="1" applyFont="1" applyFill="1" applyBorder="1" applyAlignment="1">
      <alignment/>
    </xf>
    <xf numFmtId="173" fontId="16" fillId="36" borderId="64" xfId="0" applyNumberFormat="1" applyFont="1" applyFill="1" applyBorder="1" applyAlignment="1">
      <alignment/>
    </xf>
    <xf numFmtId="173" fontId="16" fillId="36" borderId="65" xfId="0" applyNumberFormat="1" applyFont="1" applyFill="1" applyBorder="1" applyAlignment="1">
      <alignment/>
    </xf>
    <xf numFmtId="172" fontId="16" fillId="36" borderId="65" xfId="0" applyNumberFormat="1" applyFont="1" applyFill="1" applyBorder="1" applyAlignment="1">
      <alignment/>
    </xf>
    <xf numFmtId="172" fontId="25" fillId="10" borderId="23" xfId="0" applyNumberFormat="1" applyFont="1" applyFill="1" applyBorder="1" applyAlignment="1">
      <alignment/>
    </xf>
    <xf numFmtId="172" fontId="16" fillId="0" borderId="31" xfId="0" applyNumberFormat="1" applyFont="1" applyFill="1" applyBorder="1" applyAlignment="1">
      <alignment horizontal="center"/>
    </xf>
    <xf numFmtId="172" fontId="16" fillId="33" borderId="41" xfId="0" applyNumberFormat="1" applyFont="1" applyFill="1" applyBorder="1" applyAlignment="1">
      <alignment horizontal="center"/>
    </xf>
    <xf numFmtId="172" fontId="16" fillId="33" borderId="56" xfId="0" applyNumberFormat="1" applyFont="1" applyFill="1" applyBorder="1" applyAlignment="1">
      <alignment horizontal="center"/>
    </xf>
    <xf numFmtId="172" fontId="16" fillId="33" borderId="68" xfId="0" applyNumberFormat="1" applyFont="1" applyFill="1" applyBorder="1" applyAlignment="1">
      <alignment horizontal="center"/>
    </xf>
    <xf numFmtId="172" fontId="16" fillId="33" borderId="63" xfId="0" applyNumberFormat="1" applyFont="1" applyFill="1" applyBorder="1" applyAlignment="1">
      <alignment horizontal="center"/>
    </xf>
    <xf numFmtId="172" fontId="16" fillId="0" borderId="41" xfId="0" applyNumberFormat="1" applyFont="1" applyFill="1" applyBorder="1" applyAlignment="1">
      <alignment horizontal="center"/>
    </xf>
    <xf numFmtId="174" fontId="16" fillId="36" borderId="41" xfId="0" applyNumberFormat="1" applyFont="1" applyFill="1" applyBorder="1" applyAlignment="1">
      <alignment/>
    </xf>
    <xf numFmtId="174" fontId="25" fillId="36" borderId="14" xfId="0" applyNumberFormat="1" applyFont="1" applyFill="1" applyBorder="1" applyAlignment="1">
      <alignment/>
    </xf>
    <xf numFmtId="174" fontId="25" fillId="36" borderId="58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2" fontId="8" fillId="36" borderId="18" xfId="0" applyNumberFormat="1" applyFont="1" applyFill="1" applyBorder="1" applyAlignment="1">
      <alignment/>
    </xf>
    <xf numFmtId="0" fontId="17" fillId="34" borderId="48" xfId="0" applyFont="1" applyFill="1" applyBorder="1" applyAlignment="1">
      <alignment horizontal="center"/>
    </xf>
    <xf numFmtId="2" fontId="9" fillId="34" borderId="61" xfId="0" applyNumberFormat="1" applyFont="1" applyFill="1" applyBorder="1" applyAlignment="1">
      <alignment/>
    </xf>
    <xf numFmtId="0" fontId="0" fillId="13" borderId="0" xfId="0" applyFill="1" applyAlignment="1">
      <alignment/>
    </xf>
    <xf numFmtId="0" fontId="3" fillId="13" borderId="29" xfId="0" applyFont="1" applyFill="1" applyBorder="1" applyAlignment="1">
      <alignment horizontal="center" wrapText="1"/>
    </xf>
    <xf numFmtId="0" fontId="3" fillId="13" borderId="52" xfId="0" applyFont="1" applyFill="1" applyBorder="1" applyAlignment="1">
      <alignment horizontal="center"/>
    </xf>
    <xf numFmtId="0" fontId="3" fillId="13" borderId="46" xfId="0" applyFont="1" applyFill="1" applyBorder="1" applyAlignment="1">
      <alignment horizontal="center"/>
    </xf>
    <xf numFmtId="0" fontId="4" fillId="13" borderId="18" xfId="0" applyFont="1" applyFill="1" applyBorder="1" applyAlignment="1">
      <alignment horizontal="left"/>
    </xf>
    <xf numFmtId="0" fontId="6" fillId="13" borderId="18" xfId="0" applyFont="1" applyFill="1" applyBorder="1" applyAlignment="1">
      <alignment horizontal="center"/>
    </xf>
    <xf numFmtId="0" fontId="33" fillId="13" borderId="22" xfId="0" applyFont="1" applyFill="1" applyBorder="1" applyAlignment="1">
      <alignment/>
    </xf>
    <xf numFmtId="0" fontId="9" fillId="13" borderId="28" xfId="0" applyFont="1" applyFill="1" applyBorder="1" applyAlignment="1">
      <alignment/>
    </xf>
    <xf numFmtId="0" fontId="6" fillId="13" borderId="22" xfId="0" applyFont="1" applyFill="1" applyBorder="1" applyAlignment="1">
      <alignment/>
    </xf>
    <xf numFmtId="0" fontId="4" fillId="13" borderId="14" xfId="0" applyFont="1" applyFill="1" applyBorder="1" applyAlignment="1">
      <alignment horizontal="left"/>
    </xf>
    <xf numFmtId="0" fontId="6" fillId="13" borderId="30" xfId="0" applyFont="1" applyFill="1" applyBorder="1" applyAlignment="1">
      <alignment horizontal="center"/>
    </xf>
    <xf numFmtId="0" fontId="33" fillId="13" borderId="25" xfId="0" applyFont="1" applyFill="1" applyBorder="1" applyAlignment="1">
      <alignment/>
    </xf>
    <xf numFmtId="0" fontId="9" fillId="13" borderId="21" xfId="0" applyFont="1" applyFill="1" applyBorder="1" applyAlignment="1">
      <alignment/>
    </xf>
    <xf numFmtId="0" fontId="6" fillId="13" borderId="25" xfId="0" applyFont="1" applyFill="1" applyBorder="1" applyAlignment="1">
      <alignment/>
    </xf>
    <xf numFmtId="0" fontId="33" fillId="13" borderId="23" xfId="0" applyFont="1" applyFill="1" applyBorder="1" applyAlignment="1">
      <alignment/>
    </xf>
    <xf numFmtId="0" fontId="9" fillId="13" borderId="20" xfId="0" applyFont="1" applyFill="1" applyBorder="1" applyAlignment="1">
      <alignment/>
    </xf>
    <xf numFmtId="0" fontId="6" fillId="13" borderId="23" xfId="0" applyFont="1" applyFill="1" applyBorder="1" applyAlignment="1">
      <alignment/>
    </xf>
    <xf numFmtId="0" fontId="4" fillId="13" borderId="15" xfId="0" applyFont="1" applyFill="1" applyBorder="1" applyAlignment="1">
      <alignment horizontal="left"/>
    </xf>
    <xf numFmtId="0" fontId="6" fillId="13" borderId="49" xfId="0" applyFont="1" applyFill="1" applyBorder="1" applyAlignment="1">
      <alignment horizontal="center"/>
    </xf>
    <xf numFmtId="0" fontId="33" fillId="13" borderId="27" xfId="0" applyFont="1" applyFill="1" applyBorder="1" applyAlignment="1">
      <alignment/>
    </xf>
    <xf numFmtId="0" fontId="6" fillId="13" borderId="27" xfId="0" applyFont="1" applyFill="1" applyBorder="1" applyAlignment="1">
      <alignment/>
    </xf>
    <xf numFmtId="0" fontId="33" fillId="13" borderId="42" xfId="0" applyFont="1" applyFill="1" applyBorder="1" applyAlignment="1">
      <alignment/>
    </xf>
    <xf numFmtId="0" fontId="9" fillId="13" borderId="69" xfId="0" applyFont="1" applyFill="1" applyBorder="1" applyAlignment="1">
      <alignment/>
    </xf>
    <xf numFmtId="0" fontId="6" fillId="13" borderId="42" xfId="0" applyFont="1" applyFill="1" applyBorder="1" applyAlignment="1">
      <alignment/>
    </xf>
    <xf numFmtId="0" fontId="6" fillId="13" borderId="70" xfId="0" applyFont="1" applyFill="1" applyBorder="1" applyAlignment="1">
      <alignment/>
    </xf>
    <xf numFmtId="0" fontId="4" fillId="13" borderId="48" xfId="0" applyFont="1" applyFill="1" applyBorder="1" applyAlignment="1">
      <alignment horizontal="left"/>
    </xf>
    <xf numFmtId="0" fontId="6" fillId="13" borderId="14" xfId="0" applyFont="1" applyFill="1" applyBorder="1" applyAlignment="1">
      <alignment horizontal="center"/>
    </xf>
    <xf numFmtId="0" fontId="4" fillId="13" borderId="16" xfId="0" applyFont="1" applyFill="1" applyBorder="1" applyAlignment="1">
      <alignment horizontal="left"/>
    </xf>
    <xf numFmtId="0" fontId="6" fillId="13" borderId="16" xfId="0" applyFont="1" applyFill="1" applyBorder="1" applyAlignment="1">
      <alignment horizontal="center"/>
    </xf>
    <xf numFmtId="0" fontId="9" fillId="13" borderId="29" xfId="0" applyFont="1" applyFill="1" applyBorder="1" applyAlignment="1">
      <alignment/>
    </xf>
    <xf numFmtId="0" fontId="6" fillId="13" borderId="26" xfId="0" applyFont="1" applyFill="1" applyBorder="1" applyAlignment="1">
      <alignment/>
    </xf>
    <xf numFmtId="0" fontId="6" fillId="13" borderId="48" xfId="0" applyFont="1" applyFill="1" applyBorder="1" applyAlignment="1">
      <alignment/>
    </xf>
    <xf numFmtId="0" fontId="4" fillId="38" borderId="11" xfId="0" applyFont="1" applyFill="1" applyBorder="1" applyAlignment="1">
      <alignment horizontal="left"/>
    </xf>
    <xf numFmtId="172" fontId="34" fillId="36" borderId="42" xfId="0" applyNumberFormat="1" applyFont="1" applyFill="1" applyBorder="1" applyAlignment="1">
      <alignment/>
    </xf>
    <xf numFmtId="2" fontId="9" fillId="38" borderId="35" xfId="0" applyNumberFormat="1" applyFont="1" applyFill="1" applyBorder="1" applyAlignment="1">
      <alignment/>
    </xf>
    <xf numFmtId="172" fontId="34" fillId="38" borderId="42" xfId="0" applyNumberFormat="1" applyFont="1" applyFill="1" applyBorder="1" applyAlignment="1">
      <alignment/>
    </xf>
    <xf numFmtId="0" fontId="0" fillId="13" borderId="42" xfId="0" applyFill="1" applyBorder="1" applyAlignment="1">
      <alignment/>
    </xf>
    <xf numFmtId="0" fontId="12" fillId="13" borderId="26" xfId="0" applyFont="1" applyFill="1" applyBorder="1" applyAlignment="1">
      <alignment/>
    </xf>
    <xf numFmtId="0" fontId="0" fillId="13" borderId="24" xfId="0" applyFill="1" applyBorder="1" applyAlignment="1">
      <alignment/>
    </xf>
    <xf numFmtId="0" fontId="33" fillId="13" borderId="67" xfId="0" applyFont="1" applyFill="1" applyBorder="1" applyAlignment="1">
      <alignment/>
    </xf>
    <xf numFmtId="0" fontId="9" fillId="13" borderId="67" xfId="0" applyFont="1" applyFill="1" applyBorder="1" applyAlignment="1">
      <alignment/>
    </xf>
    <xf numFmtId="0" fontId="35" fillId="38" borderId="22" xfId="0" applyFont="1" applyFill="1" applyBorder="1" applyAlignment="1">
      <alignment horizontal="left"/>
    </xf>
    <xf numFmtId="0" fontId="17" fillId="38" borderId="18" xfId="0" applyFont="1" applyFill="1" applyBorder="1" applyAlignment="1">
      <alignment horizontal="center"/>
    </xf>
    <xf numFmtId="0" fontId="33" fillId="38" borderId="22" xfId="0" applyFont="1" applyFill="1" applyBorder="1" applyAlignment="1">
      <alignment/>
    </xf>
    <xf numFmtId="0" fontId="9" fillId="38" borderId="28" xfId="0" applyFont="1" applyFill="1" applyBorder="1" applyAlignment="1">
      <alignment/>
    </xf>
    <xf numFmtId="0" fontId="17" fillId="36" borderId="67" xfId="0" applyFont="1" applyFill="1" applyBorder="1" applyAlignment="1">
      <alignment horizontal="center"/>
    </xf>
    <xf numFmtId="0" fontId="17" fillId="38" borderId="44" xfId="0" applyFont="1" applyFill="1" applyBorder="1" applyAlignment="1">
      <alignment horizontal="center"/>
    </xf>
    <xf numFmtId="0" fontId="33" fillId="38" borderId="44" xfId="0" applyFont="1" applyFill="1" applyBorder="1" applyAlignment="1">
      <alignment/>
    </xf>
    <xf numFmtId="0" fontId="17" fillId="38" borderId="20" xfId="0" applyFont="1" applyFill="1" applyBorder="1" applyAlignment="1">
      <alignment horizontal="center"/>
    </xf>
    <xf numFmtId="2" fontId="6" fillId="11" borderId="40" xfId="0" applyNumberFormat="1" applyFont="1" applyFill="1" applyBorder="1" applyAlignment="1">
      <alignment/>
    </xf>
    <xf numFmtId="2" fontId="6" fillId="11" borderId="64" xfId="0" applyNumberFormat="1" applyFont="1" applyFill="1" applyBorder="1" applyAlignment="1">
      <alignment/>
    </xf>
    <xf numFmtId="2" fontId="6" fillId="11" borderId="70" xfId="0" applyNumberFormat="1" applyFont="1" applyFill="1" applyBorder="1" applyAlignment="1">
      <alignment/>
    </xf>
    <xf numFmtId="2" fontId="6" fillId="11" borderId="71" xfId="0" applyNumberFormat="1" applyFont="1" applyFill="1" applyBorder="1" applyAlignment="1">
      <alignment/>
    </xf>
    <xf numFmtId="0" fontId="4" fillId="36" borderId="14" xfId="0" applyFont="1" applyFill="1" applyBorder="1" applyAlignment="1">
      <alignment horizontal="left"/>
    </xf>
    <xf numFmtId="0" fontId="17" fillId="36" borderId="57" xfId="0" applyFont="1" applyFill="1" applyBorder="1" applyAlignment="1">
      <alignment horizontal="center"/>
    </xf>
    <xf numFmtId="172" fontId="34" fillId="36" borderId="24" xfId="0" applyNumberFormat="1" applyFont="1" applyFill="1" applyBorder="1" applyAlignment="1">
      <alignment/>
    </xf>
    <xf numFmtId="2" fontId="9" fillId="36" borderId="21" xfId="0" applyNumberFormat="1" applyFont="1" applyFill="1" applyBorder="1" applyAlignment="1">
      <alignment/>
    </xf>
    <xf numFmtId="2" fontId="9" fillId="36" borderId="64" xfId="0" applyNumberFormat="1" applyFont="1" applyFill="1" applyBorder="1" applyAlignment="1">
      <alignment/>
    </xf>
    <xf numFmtId="2" fontId="9" fillId="36" borderId="57" xfId="0" applyNumberFormat="1" applyFont="1" applyFill="1" applyBorder="1" applyAlignment="1">
      <alignment/>
    </xf>
    <xf numFmtId="0" fontId="85" fillId="36" borderId="35" xfId="0" applyFont="1" applyFill="1" applyBorder="1" applyAlignment="1">
      <alignment horizontal="center" vertical="center" wrapText="1"/>
    </xf>
    <xf numFmtId="0" fontId="85" fillId="36" borderId="70" xfId="0" applyFont="1" applyFill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4" fillId="33" borderId="35" xfId="0" applyFont="1" applyFill="1" applyBorder="1" applyAlignment="1">
      <alignment horizontal="left" vertical="center"/>
    </xf>
    <xf numFmtId="2" fontId="6" fillId="11" borderId="21" xfId="0" applyNumberFormat="1" applyFont="1" applyFill="1" applyBorder="1" applyAlignment="1">
      <alignment/>
    </xf>
    <xf numFmtId="2" fontId="6" fillId="11" borderId="28" xfId="0" applyNumberFormat="1" applyFont="1" applyFill="1" applyBorder="1" applyAlignment="1">
      <alignment/>
    </xf>
    <xf numFmtId="4" fontId="6" fillId="11" borderId="19" xfId="0" applyNumberFormat="1" applyFont="1" applyFill="1" applyBorder="1" applyAlignment="1">
      <alignment/>
    </xf>
    <xf numFmtId="172" fontId="34" fillId="36" borderId="16" xfId="0" applyNumberFormat="1" applyFont="1" applyFill="1" applyBorder="1" applyAlignment="1">
      <alignment/>
    </xf>
    <xf numFmtId="2" fontId="8" fillId="36" borderId="35" xfId="0" applyNumberFormat="1" applyFont="1" applyFill="1" applyBorder="1" applyAlignment="1">
      <alignment/>
    </xf>
    <xf numFmtId="0" fontId="8" fillId="36" borderId="35" xfId="0" applyFont="1" applyFill="1" applyBorder="1" applyAlignment="1">
      <alignment/>
    </xf>
    <xf numFmtId="0" fontId="17" fillId="36" borderId="0" xfId="0" applyFont="1" applyFill="1" applyBorder="1" applyAlignment="1">
      <alignment horizontal="center"/>
    </xf>
    <xf numFmtId="2" fontId="16" fillId="36" borderId="10" xfId="0" applyNumberFormat="1" applyFont="1" applyFill="1" applyBorder="1" applyAlignment="1">
      <alignment/>
    </xf>
    <xf numFmtId="2" fontId="16" fillId="36" borderId="44" xfId="0" applyNumberFormat="1" applyFont="1" applyFill="1" applyBorder="1" applyAlignment="1">
      <alignment/>
    </xf>
    <xf numFmtId="2" fontId="16" fillId="36" borderId="12" xfId="0" applyNumberFormat="1" applyFont="1" applyFill="1" applyBorder="1" applyAlignment="1">
      <alignment/>
    </xf>
    <xf numFmtId="2" fontId="19" fillId="36" borderId="11" xfId="0" applyNumberFormat="1" applyFont="1" applyFill="1" applyBorder="1" applyAlignment="1">
      <alignment/>
    </xf>
    <xf numFmtId="2" fontId="19" fillId="0" borderId="11" xfId="0" applyNumberFormat="1" applyFont="1" applyFill="1" applyBorder="1" applyAlignment="1">
      <alignment/>
    </xf>
    <xf numFmtId="172" fontId="17" fillId="0" borderId="11" xfId="0" applyNumberFormat="1" applyFont="1" applyFill="1" applyBorder="1" applyAlignment="1">
      <alignment/>
    </xf>
    <xf numFmtId="0" fontId="17" fillId="38" borderId="19" xfId="0" applyFont="1" applyFill="1" applyBorder="1" applyAlignment="1">
      <alignment horizontal="center"/>
    </xf>
    <xf numFmtId="0" fontId="17" fillId="36" borderId="22" xfId="0" applyFont="1" applyFill="1" applyBorder="1" applyAlignment="1">
      <alignment horizontal="center"/>
    </xf>
    <xf numFmtId="0" fontId="17" fillId="0" borderId="11" xfId="0" applyFont="1" applyBorder="1" applyAlignment="1">
      <alignment/>
    </xf>
    <xf numFmtId="1" fontId="6" fillId="0" borderId="36" xfId="0" applyNumberFormat="1" applyFont="1" applyBorder="1" applyAlignment="1">
      <alignment/>
    </xf>
    <xf numFmtId="1" fontId="9" fillId="34" borderId="61" xfId="0" applyNumberFormat="1" applyFont="1" applyFill="1" applyBorder="1" applyAlignment="1">
      <alignment/>
    </xf>
    <xf numFmtId="1" fontId="9" fillId="38" borderId="35" xfId="0" applyNumberFormat="1" applyFont="1" applyFill="1" applyBorder="1" applyAlignment="1">
      <alignment/>
    </xf>
    <xf numFmtId="1" fontId="9" fillId="36" borderId="64" xfId="0" applyNumberFormat="1" applyFont="1" applyFill="1" applyBorder="1" applyAlignment="1">
      <alignment/>
    </xf>
    <xf numFmtId="1" fontId="6" fillId="11" borderId="64" xfId="0" applyNumberFormat="1" applyFont="1" applyFill="1" applyBorder="1" applyAlignment="1">
      <alignment/>
    </xf>
    <xf numFmtId="1" fontId="6" fillId="11" borderId="40" xfId="0" applyNumberFormat="1" applyFont="1" applyFill="1" applyBorder="1" applyAlignment="1">
      <alignment/>
    </xf>
    <xf numFmtId="1" fontId="6" fillId="11" borderId="71" xfId="0" applyNumberFormat="1" applyFont="1" applyFill="1" applyBorder="1" applyAlignment="1">
      <alignment/>
    </xf>
    <xf numFmtId="1" fontId="9" fillId="34" borderId="10" xfId="0" applyNumberFormat="1" applyFont="1" applyFill="1" applyBorder="1" applyAlignment="1">
      <alignment/>
    </xf>
    <xf numFmtId="1" fontId="17" fillId="0" borderId="11" xfId="0" applyNumberFormat="1" applyFont="1" applyFill="1" applyBorder="1" applyAlignment="1">
      <alignment/>
    </xf>
    <xf numFmtId="1" fontId="6" fillId="0" borderId="40" xfId="0" applyNumberFormat="1" applyFont="1" applyBorder="1" applyAlignment="1">
      <alignment/>
    </xf>
    <xf numFmtId="1" fontId="6" fillId="0" borderId="33" xfId="0" applyNumberFormat="1" applyFont="1" applyBorder="1" applyAlignment="1">
      <alignment/>
    </xf>
    <xf numFmtId="174" fontId="16" fillId="36" borderId="63" xfId="0" applyNumberFormat="1" applyFont="1" applyFill="1" applyBorder="1" applyAlignment="1">
      <alignment/>
    </xf>
    <xf numFmtId="172" fontId="16" fillId="36" borderId="72" xfId="0" applyNumberFormat="1" applyFont="1" applyFill="1" applyBorder="1" applyAlignment="1">
      <alignment/>
    </xf>
    <xf numFmtId="2" fontId="16" fillId="36" borderId="54" xfId="0" applyNumberFormat="1" applyFont="1" applyFill="1" applyBorder="1" applyAlignment="1">
      <alignment/>
    </xf>
    <xf numFmtId="2" fontId="16" fillId="36" borderId="55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1" fontId="16" fillId="36" borderId="54" xfId="0" applyNumberFormat="1" applyFont="1" applyFill="1" applyBorder="1" applyAlignment="1">
      <alignment/>
    </xf>
    <xf numFmtId="172" fontId="26" fillId="0" borderId="42" xfId="0" applyNumberFormat="1" applyFont="1" applyFill="1" applyBorder="1" applyAlignment="1">
      <alignment/>
    </xf>
    <xf numFmtId="172" fontId="26" fillId="0" borderId="22" xfId="0" applyNumberFormat="1" applyFont="1" applyFill="1" applyBorder="1" applyAlignment="1">
      <alignment/>
    </xf>
    <xf numFmtId="172" fontId="26" fillId="0" borderId="39" xfId="0" applyNumberFormat="1" applyFont="1" applyFill="1" applyBorder="1" applyAlignment="1">
      <alignment/>
    </xf>
    <xf numFmtId="172" fontId="26" fillId="0" borderId="25" xfId="0" applyNumberFormat="1" applyFont="1" applyFill="1" applyBorder="1" applyAlignment="1">
      <alignment/>
    </xf>
    <xf numFmtId="172" fontId="28" fillId="0" borderId="26" xfId="0" applyNumberFormat="1" applyFont="1" applyFill="1" applyBorder="1" applyAlignment="1">
      <alignment/>
    </xf>
    <xf numFmtId="172" fontId="26" fillId="0" borderId="26" xfId="0" applyNumberFormat="1" applyFont="1" applyFill="1" applyBorder="1" applyAlignment="1">
      <alignment/>
    </xf>
    <xf numFmtId="173" fontId="25" fillId="10" borderId="25" xfId="0" applyNumberFormat="1" applyFont="1" applyFill="1" applyBorder="1" applyAlignment="1">
      <alignment/>
    </xf>
    <xf numFmtId="2" fontId="25" fillId="10" borderId="11" xfId="0" applyNumberFormat="1" applyFont="1" applyFill="1" applyBorder="1" applyAlignment="1">
      <alignment horizontal="center"/>
    </xf>
    <xf numFmtId="173" fontId="16" fillId="36" borderId="70" xfId="0" applyNumberFormat="1" applyFont="1" applyFill="1" applyBorder="1" applyAlignment="1">
      <alignment/>
    </xf>
    <xf numFmtId="173" fontId="16" fillId="36" borderId="73" xfId="0" applyNumberFormat="1" applyFont="1" applyFill="1" applyBorder="1" applyAlignment="1">
      <alignment/>
    </xf>
    <xf numFmtId="2" fontId="25" fillId="10" borderId="27" xfId="0" applyNumberFormat="1" applyFont="1" applyFill="1" applyBorder="1" applyAlignment="1">
      <alignment/>
    </xf>
    <xf numFmtId="2" fontId="16" fillId="36" borderId="74" xfId="0" applyNumberFormat="1" applyFont="1" applyFill="1" applyBorder="1" applyAlignment="1">
      <alignment/>
    </xf>
    <xf numFmtId="2" fontId="16" fillId="36" borderId="70" xfId="0" applyNumberFormat="1" applyFont="1" applyFill="1" applyBorder="1" applyAlignment="1">
      <alignment/>
    </xf>
    <xf numFmtId="2" fontId="16" fillId="36" borderId="71" xfId="0" applyNumberFormat="1" applyFont="1" applyFill="1" applyBorder="1" applyAlignment="1">
      <alignment/>
    </xf>
    <xf numFmtId="172" fontId="16" fillId="36" borderId="74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172" fontId="16" fillId="0" borderId="50" xfId="0" applyNumberFormat="1" applyFont="1" applyFill="1" applyBorder="1" applyAlignment="1">
      <alignment horizontal="center"/>
    </xf>
    <xf numFmtId="172" fontId="16" fillId="33" borderId="20" xfId="0" applyNumberFormat="1" applyFont="1" applyFill="1" applyBorder="1" applyAlignment="1">
      <alignment horizontal="center"/>
    </xf>
    <xf numFmtId="172" fontId="16" fillId="36" borderId="20" xfId="0" applyNumberFormat="1" applyFont="1" applyFill="1" applyBorder="1" applyAlignment="1">
      <alignment/>
    </xf>
    <xf numFmtId="172" fontId="16" fillId="33" borderId="38" xfId="0" applyNumberFormat="1" applyFont="1" applyFill="1" applyBorder="1" applyAlignment="1">
      <alignment horizontal="center"/>
    </xf>
    <xf numFmtId="172" fontId="16" fillId="33" borderId="69" xfId="0" applyNumberFormat="1" applyFont="1" applyFill="1" applyBorder="1" applyAlignment="1">
      <alignment horizontal="center"/>
    </xf>
    <xf numFmtId="172" fontId="16" fillId="33" borderId="21" xfId="0" applyNumberFormat="1" applyFont="1" applyFill="1" applyBorder="1" applyAlignment="1">
      <alignment horizontal="center"/>
    </xf>
    <xf numFmtId="172" fontId="16" fillId="0" borderId="20" xfId="0" applyNumberFormat="1" applyFont="1" applyFill="1" applyBorder="1" applyAlignment="1">
      <alignment horizontal="center"/>
    </xf>
    <xf numFmtId="0" fontId="36" fillId="33" borderId="0" xfId="0" applyFont="1" applyFill="1" applyBorder="1" applyAlignment="1">
      <alignment/>
    </xf>
    <xf numFmtId="0" fontId="36" fillId="33" borderId="0" xfId="0" applyFont="1" applyFill="1" applyBorder="1" applyAlignment="1">
      <alignment horizontal="center"/>
    </xf>
    <xf numFmtId="1" fontId="37" fillId="36" borderId="0" xfId="0" applyNumberFormat="1" applyFont="1" applyFill="1" applyBorder="1" applyAlignment="1">
      <alignment/>
    </xf>
    <xf numFmtId="1" fontId="36" fillId="0" borderId="0" xfId="0" applyNumberFormat="1" applyFont="1" applyFill="1" applyBorder="1" applyAlignment="1">
      <alignment/>
    </xf>
    <xf numFmtId="1" fontId="38" fillId="33" borderId="0" xfId="0" applyNumberFormat="1" applyFont="1" applyFill="1" applyBorder="1" applyAlignment="1">
      <alignment/>
    </xf>
    <xf numFmtId="1" fontId="36" fillId="33" borderId="0" xfId="0" applyNumberFormat="1" applyFont="1" applyFill="1" applyBorder="1" applyAlignment="1">
      <alignment/>
    </xf>
    <xf numFmtId="172" fontId="39" fillId="0" borderId="0" xfId="0" applyNumberFormat="1" applyFont="1" applyFill="1" applyBorder="1" applyAlignment="1">
      <alignment/>
    </xf>
    <xf numFmtId="172" fontId="39" fillId="33" borderId="0" xfId="0" applyNumberFormat="1" applyFont="1" applyFill="1" applyBorder="1" applyAlignment="1">
      <alignment/>
    </xf>
    <xf numFmtId="0" fontId="40" fillId="10" borderId="0" xfId="0" applyFont="1" applyFill="1" applyAlignment="1">
      <alignment/>
    </xf>
    <xf numFmtId="0" fontId="40" fillId="0" borderId="0" xfId="0" applyFont="1" applyAlignment="1">
      <alignment/>
    </xf>
    <xf numFmtId="0" fontId="40" fillId="37" borderId="0" xfId="0" applyFont="1" applyFill="1" applyAlignment="1">
      <alignment/>
    </xf>
    <xf numFmtId="0" fontId="16" fillId="33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/>
    </xf>
    <xf numFmtId="1" fontId="20" fillId="33" borderId="0" xfId="0" applyNumberFormat="1" applyFont="1" applyFill="1" applyBorder="1" applyAlignment="1">
      <alignment/>
    </xf>
    <xf numFmtId="1" fontId="16" fillId="33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0" fontId="1" fillId="0" borderId="46" xfId="0" applyFont="1" applyFill="1" applyBorder="1" applyAlignment="1">
      <alignment horizontal="center" vertical="center" wrapText="1"/>
    </xf>
    <xf numFmtId="172" fontId="25" fillId="36" borderId="75" xfId="0" applyNumberFormat="1" applyFont="1" applyFill="1" applyBorder="1" applyAlignment="1">
      <alignment/>
    </xf>
    <xf numFmtId="0" fontId="16" fillId="36" borderId="12" xfId="0" applyFont="1" applyFill="1" applyBorder="1" applyAlignment="1">
      <alignment horizontal="center"/>
    </xf>
    <xf numFmtId="172" fontId="16" fillId="36" borderId="45" xfId="0" applyNumberFormat="1" applyFont="1" applyFill="1" applyBorder="1" applyAlignment="1">
      <alignment horizontal="center"/>
    </xf>
    <xf numFmtId="172" fontId="16" fillId="36" borderId="59" xfId="0" applyNumberFormat="1" applyFont="1" applyFill="1" applyBorder="1" applyAlignment="1">
      <alignment horizontal="center"/>
    </xf>
    <xf numFmtId="172" fontId="16" fillId="36" borderId="36" xfId="0" applyNumberFormat="1" applyFont="1" applyFill="1" applyBorder="1" applyAlignment="1">
      <alignment horizontal="center"/>
    </xf>
    <xf numFmtId="172" fontId="16" fillId="36" borderId="37" xfId="0" applyNumberFormat="1" applyFont="1" applyFill="1" applyBorder="1" applyAlignment="1">
      <alignment horizontal="center"/>
    </xf>
    <xf numFmtId="1" fontId="16" fillId="36" borderId="60" xfId="0" applyNumberFormat="1" applyFont="1" applyFill="1" applyBorder="1" applyAlignment="1">
      <alignment/>
    </xf>
    <xf numFmtId="172" fontId="16" fillId="36" borderId="58" xfId="0" applyNumberFormat="1" applyFont="1" applyFill="1" applyBorder="1" applyAlignment="1">
      <alignment horizontal="center"/>
    </xf>
    <xf numFmtId="172" fontId="16" fillId="36" borderId="65" xfId="0" applyNumberFormat="1" applyFont="1" applyFill="1" applyBorder="1" applyAlignment="1">
      <alignment horizontal="center"/>
    </xf>
    <xf numFmtId="0" fontId="24" fillId="36" borderId="0" xfId="0" applyFont="1" applyFill="1" applyAlignment="1">
      <alignment/>
    </xf>
    <xf numFmtId="1" fontId="16" fillId="36" borderId="28" xfId="0" applyNumberFormat="1" applyFont="1" applyFill="1" applyBorder="1" applyAlignment="1">
      <alignment/>
    </xf>
    <xf numFmtId="1" fontId="16" fillId="36" borderId="20" xfId="0" applyNumberFormat="1" applyFont="1" applyFill="1" applyBorder="1" applyAlignment="1">
      <alignment/>
    </xf>
    <xf numFmtId="1" fontId="16" fillId="36" borderId="38" xfId="0" applyNumberFormat="1" applyFont="1" applyFill="1" applyBorder="1" applyAlignment="1">
      <alignment/>
    </xf>
    <xf numFmtId="1" fontId="16" fillId="36" borderId="0" xfId="0" applyNumberFormat="1" applyFont="1" applyFill="1" applyBorder="1" applyAlignment="1">
      <alignment/>
    </xf>
    <xf numFmtId="1" fontId="36" fillId="36" borderId="0" xfId="0" applyNumberFormat="1" applyFont="1" applyFill="1" applyBorder="1" applyAlignment="1">
      <alignment/>
    </xf>
    <xf numFmtId="0" fontId="13" fillId="36" borderId="0" xfId="0" applyFont="1" applyFill="1" applyAlignment="1">
      <alignment/>
    </xf>
    <xf numFmtId="0" fontId="23" fillId="36" borderId="0" xfId="0" applyFont="1" applyFill="1" applyAlignment="1">
      <alignment/>
    </xf>
    <xf numFmtId="172" fontId="26" fillId="7" borderId="60" xfId="0" applyNumberFormat="1" applyFont="1" applyFill="1" applyBorder="1" applyAlignment="1">
      <alignment/>
    </xf>
    <xf numFmtId="172" fontId="26" fillId="7" borderId="76" xfId="0" applyNumberFormat="1" applyFont="1" applyFill="1" applyBorder="1" applyAlignment="1">
      <alignment/>
    </xf>
    <xf numFmtId="172" fontId="26" fillId="7" borderId="59" xfId="0" applyNumberFormat="1" applyFont="1" applyFill="1" applyBorder="1" applyAlignment="1">
      <alignment/>
    </xf>
    <xf numFmtId="172" fontId="26" fillId="7" borderId="77" xfId="0" applyNumberFormat="1" applyFont="1" applyFill="1" applyBorder="1" applyAlignment="1">
      <alignment/>
    </xf>
    <xf numFmtId="172" fontId="26" fillId="7" borderId="47" xfId="0" applyNumberFormat="1" applyFont="1" applyFill="1" applyBorder="1" applyAlignment="1">
      <alignment/>
    </xf>
    <xf numFmtId="172" fontId="26" fillId="7" borderId="58" xfId="0" applyNumberFormat="1" applyFont="1" applyFill="1" applyBorder="1" applyAlignment="1">
      <alignment/>
    </xf>
    <xf numFmtId="172" fontId="28" fillId="7" borderId="75" xfId="0" applyNumberFormat="1" applyFont="1" applyFill="1" applyBorder="1" applyAlignment="1">
      <alignment/>
    </xf>
    <xf numFmtId="172" fontId="7" fillId="37" borderId="12" xfId="0" applyNumberFormat="1" applyFont="1" applyFill="1" applyBorder="1" applyAlignment="1">
      <alignment/>
    </xf>
    <xf numFmtId="0" fontId="4" fillId="13" borderId="23" xfId="0" applyFont="1" applyFill="1" applyBorder="1" applyAlignment="1">
      <alignment horizontal="left" vertical="center"/>
    </xf>
    <xf numFmtId="172" fontId="8" fillId="36" borderId="30" xfId="0" applyNumberFormat="1" applyFont="1" applyFill="1" applyBorder="1" applyAlignment="1">
      <alignment/>
    </xf>
    <xf numFmtId="172" fontId="86" fillId="13" borderId="41" xfId="0" applyNumberFormat="1" applyFont="1" applyFill="1" applyBorder="1" applyAlignment="1">
      <alignment horizontal="right"/>
    </xf>
    <xf numFmtId="1" fontId="17" fillId="36" borderId="11" xfId="0" applyNumberFormat="1" applyFont="1" applyFill="1" applyBorder="1" applyAlignment="1">
      <alignment/>
    </xf>
    <xf numFmtId="172" fontId="19" fillId="0" borderId="11" xfId="0" applyNumberFormat="1" applyFont="1" applyFill="1" applyBorder="1" applyAlignment="1">
      <alignment/>
    </xf>
    <xf numFmtId="180" fontId="34" fillId="38" borderId="42" xfId="0" applyNumberFormat="1" applyFont="1" applyFill="1" applyBorder="1" applyAlignment="1">
      <alignment/>
    </xf>
    <xf numFmtId="0" fontId="17" fillId="36" borderId="20" xfId="0" applyFont="1" applyFill="1" applyBorder="1" applyAlignment="1">
      <alignment horizontal="center"/>
    </xf>
    <xf numFmtId="2" fontId="9" fillId="36" borderId="35" xfId="0" applyNumberFormat="1" applyFont="1" applyFill="1" applyBorder="1" applyAlignment="1">
      <alignment/>
    </xf>
    <xf numFmtId="1" fontId="9" fillId="36" borderId="35" xfId="0" applyNumberFormat="1" applyFont="1" applyFill="1" applyBorder="1" applyAlignment="1">
      <alignment/>
    </xf>
    <xf numFmtId="1" fontId="6" fillId="0" borderId="41" xfId="0" applyNumberFormat="1" applyFont="1" applyBorder="1" applyAlignment="1">
      <alignment/>
    </xf>
    <xf numFmtId="180" fontId="8" fillId="35" borderId="22" xfId="0" applyNumberFormat="1" applyFont="1" applyFill="1" applyBorder="1" applyAlignment="1">
      <alignment/>
    </xf>
    <xf numFmtId="180" fontId="8" fillId="35" borderId="25" xfId="0" applyNumberFormat="1" applyFont="1" applyFill="1" applyBorder="1" applyAlignment="1">
      <alignment/>
    </xf>
    <xf numFmtId="180" fontId="8" fillId="35" borderId="23" xfId="0" applyNumberFormat="1" applyFont="1" applyFill="1" applyBorder="1" applyAlignment="1">
      <alignment/>
    </xf>
    <xf numFmtId="3" fontId="8" fillId="35" borderId="22" xfId="0" applyNumberFormat="1" applyFont="1" applyFill="1" applyBorder="1" applyAlignment="1">
      <alignment/>
    </xf>
    <xf numFmtId="3" fontId="8" fillId="35" borderId="25" xfId="0" applyNumberFormat="1" applyFont="1" applyFill="1" applyBorder="1" applyAlignment="1">
      <alignment/>
    </xf>
    <xf numFmtId="3" fontId="8" fillId="35" borderId="23" xfId="0" applyNumberFormat="1" applyFont="1" applyFill="1" applyBorder="1" applyAlignment="1">
      <alignment/>
    </xf>
    <xf numFmtId="3" fontId="9" fillId="35" borderId="42" xfId="0" applyNumberFormat="1" applyFont="1" applyFill="1" applyBorder="1" applyAlignment="1">
      <alignment/>
    </xf>
    <xf numFmtId="3" fontId="34" fillId="38" borderId="42" xfId="0" applyNumberFormat="1" applyFont="1" applyFill="1" applyBorder="1" applyAlignment="1">
      <alignment/>
    </xf>
    <xf numFmtId="180" fontId="8" fillId="35" borderId="27" xfId="0" applyNumberFormat="1" applyFont="1" applyFill="1" applyBorder="1" applyAlignment="1">
      <alignment/>
    </xf>
    <xf numFmtId="180" fontId="6" fillId="35" borderId="44" xfId="0" applyNumberFormat="1" applyFont="1" applyFill="1" applyBorder="1" applyAlignment="1">
      <alignment/>
    </xf>
    <xf numFmtId="180" fontId="19" fillId="35" borderId="11" xfId="0" applyNumberFormat="1" applyFont="1" applyFill="1" applyBorder="1" applyAlignment="1">
      <alignment/>
    </xf>
    <xf numFmtId="180" fontId="9" fillId="35" borderId="42" xfId="0" applyNumberFormat="1" applyFont="1" applyFill="1" applyBorder="1" applyAlignment="1">
      <alignment/>
    </xf>
    <xf numFmtId="180" fontId="9" fillId="36" borderId="57" xfId="0" applyNumberFormat="1" applyFont="1" applyFill="1" applyBorder="1" applyAlignment="1">
      <alignment/>
    </xf>
    <xf numFmtId="3" fontId="17" fillId="35" borderId="11" xfId="0" applyNumberFormat="1" applyFont="1" applyFill="1" applyBorder="1" applyAlignment="1">
      <alignment/>
    </xf>
    <xf numFmtId="180" fontId="17" fillId="35" borderId="11" xfId="0" applyNumberFormat="1" applyFont="1" applyFill="1" applyBorder="1" applyAlignment="1">
      <alignment/>
    </xf>
    <xf numFmtId="174" fontId="16" fillId="36" borderId="54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172" fontId="25" fillId="36" borderId="12" xfId="0" applyNumberFormat="1" applyFont="1" applyFill="1" applyBorder="1" applyAlignment="1">
      <alignment horizontal="center"/>
    </xf>
    <xf numFmtId="172" fontId="25" fillId="36" borderId="11" xfId="0" applyNumberFormat="1" applyFont="1" applyFill="1" applyBorder="1" applyAlignment="1">
      <alignment horizontal="center"/>
    </xf>
    <xf numFmtId="2" fontId="87" fillId="38" borderId="31" xfId="55" applyNumberFormat="1" applyFont="1" applyFill="1" applyBorder="1" applyAlignment="1">
      <alignment/>
    </xf>
    <xf numFmtId="2" fontId="87" fillId="38" borderId="11" xfId="55" applyNumberFormat="1" applyFont="1" applyFill="1" applyBorder="1" applyAlignment="1">
      <alignment horizontal="center"/>
    </xf>
    <xf numFmtId="0" fontId="88" fillId="13" borderId="28" xfId="0" applyFont="1" applyFill="1" applyBorder="1" applyAlignment="1">
      <alignment/>
    </xf>
    <xf numFmtId="0" fontId="88" fillId="13" borderId="21" xfId="0" applyFont="1" applyFill="1" applyBorder="1" applyAlignment="1">
      <alignment/>
    </xf>
    <xf numFmtId="0" fontId="88" fillId="13" borderId="58" xfId="0" applyFont="1" applyFill="1" applyBorder="1" applyAlignment="1">
      <alignment/>
    </xf>
    <xf numFmtId="0" fontId="88" fillId="13" borderId="20" xfId="0" applyFont="1" applyFill="1" applyBorder="1" applyAlignment="1">
      <alignment/>
    </xf>
    <xf numFmtId="0" fontId="88" fillId="13" borderId="59" xfId="0" applyFont="1" applyFill="1" applyBorder="1" applyAlignment="1">
      <alignment/>
    </xf>
    <xf numFmtId="0" fontId="88" fillId="38" borderId="28" xfId="0" applyFont="1" applyFill="1" applyBorder="1" applyAlignment="1">
      <alignment/>
    </xf>
    <xf numFmtId="0" fontId="88" fillId="38" borderId="76" xfId="0" applyFont="1" applyFill="1" applyBorder="1" applyAlignment="1">
      <alignment/>
    </xf>
    <xf numFmtId="0" fontId="88" fillId="13" borderId="67" xfId="0" applyFont="1" applyFill="1" applyBorder="1" applyAlignment="1">
      <alignment/>
    </xf>
    <xf numFmtId="0" fontId="88" fillId="13" borderId="69" xfId="0" applyFont="1" applyFill="1" applyBorder="1" applyAlignment="1">
      <alignment/>
    </xf>
    <xf numFmtId="0" fontId="88" fillId="13" borderId="60" xfId="0" applyFont="1" applyFill="1" applyBorder="1" applyAlignment="1">
      <alignment/>
    </xf>
    <xf numFmtId="2" fontId="89" fillId="13" borderId="41" xfId="0" applyNumberFormat="1" applyFont="1" applyFill="1" applyBorder="1" applyAlignment="1">
      <alignment horizontal="center"/>
    </xf>
    <xf numFmtId="173" fontId="88" fillId="13" borderId="41" xfId="0" applyNumberFormat="1" applyFont="1" applyFill="1" applyBorder="1" applyAlignment="1">
      <alignment horizontal="center"/>
    </xf>
    <xf numFmtId="0" fontId="88" fillId="13" borderId="29" xfId="0" applyFont="1" applyFill="1" applyBorder="1" applyAlignment="1">
      <alignment/>
    </xf>
    <xf numFmtId="0" fontId="88" fillId="13" borderId="75" xfId="0" applyFont="1" applyFill="1" applyBorder="1" applyAlignment="1">
      <alignment/>
    </xf>
    <xf numFmtId="172" fontId="89" fillId="13" borderId="41" xfId="0" applyNumberFormat="1" applyFont="1" applyFill="1" applyBorder="1" applyAlignment="1">
      <alignment horizontal="center"/>
    </xf>
    <xf numFmtId="172" fontId="88" fillId="13" borderId="41" xfId="0" applyNumberFormat="1" applyFont="1" applyFill="1" applyBorder="1" applyAlignment="1">
      <alignment horizontal="center"/>
    </xf>
    <xf numFmtId="0" fontId="36" fillId="36" borderId="0" xfId="0" applyFont="1" applyFill="1" applyBorder="1" applyAlignment="1">
      <alignment/>
    </xf>
    <xf numFmtId="0" fontId="36" fillId="36" borderId="0" xfId="0" applyFont="1" applyFill="1" applyBorder="1" applyAlignment="1">
      <alignment horizontal="center"/>
    </xf>
    <xf numFmtId="173" fontId="16" fillId="36" borderId="71" xfId="0" applyNumberFormat="1" applyFont="1" applyFill="1" applyBorder="1" applyAlignment="1">
      <alignment/>
    </xf>
    <xf numFmtId="174" fontId="1" fillId="38" borderId="31" xfId="0" applyNumberFormat="1" applyFont="1" applyFill="1" applyBorder="1" applyAlignment="1">
      <alignment horizontal="center"/>
    </xf>
    <xf numFmtId="172" fontId="34" fillId="36" borderId="22" xfId="0" applyNumberFormat="1" applyFont="1" applyFill="1" applyBorder="1" applyAlignment="1">
      <alignment/>
    </xf>
    <xf numFmtId="180" fontId="34" fillId="36" borderId="22" xfId="0" applyNumberFormat="1" applyFont="1" applyFill="1" applyBorder="1" applyAlignment="1">
      <alignment/>
    </xf>
    <xf numFmtId="172" fontId="16" fillId="36" borderId="44" xfId="0" applyNumberFormat="1" applyFont="1" applyFill="1" applyBorder="1" applyAlignment="1">
      <alignment/>
    </xf>
    <xf numFmtId="172" fontId="16" fillId="36" borderId="10" xfId="0" applyNumberFormat="1" applyFont="1" applyFill="1" applyBorder="1" applyAlignment="1">
      <alignment/>
    </xf>
    <xf numFmtId="174" fontId="16" fillId="36" borderId="64" xfId="0" applyNumberFormat="1" applyFont="1" applyFill="1" applyBorder="1" applyAlignment="1">
      <alignment/>
    </xf>
    <xf numFmtId="174" fontId="16" fillId="36" borderId="35" xfId="0" applyNumberFormat="1" applyFont="1" applyFill="1" applyBorder="1" applyAlignment="1">
      <alignment/>
    </xf>
    <xf numFmtId="172" fontId="26" fillId="7" borderId="23" xfId="0" applyNumberFormat="1" applyFont="1" applyFill="1" applyBorder="1" applyAlignment="1">
      <alignment/>
    </xf>
    <xf numFmtId="172" fontId="25" fillId="10" borderId="39" xfId="0" applyNumberFormat="1" applyFont="1" applyFill="1" applyBorder="1" applyAlignment="1">
      <alignment/>
    </xf>
    <xf numFmtId="172" fontId="16" fillId="36" borderId="63" xfId="0" applyNumberFormat="1" applyFont="1" applyFill="1" applyBorder="1" applyAlignment="1">
      <alignment/>
    </xf>
    <xf numFmtId="1" fontId="25" fillId="10" borderId="0" xfId="0" applyNumberFormat="1" applyFont="1" applyFill="1" applyBorder="1" applyAlignment="1">
      <alignment/>
    </xf>
    <xf numFmtId="172" fontId="26" fillId="7" borderId="0" xfId="0" applyNumberFormat="1" applyFont="1" applyFill="1" applyBorder="1" applyAlignment="1">
      <alignment/>
    </xf>
    <xf numFmtId="1" fontId="20" fillId="33" borderId="33" xfId="0" applyNumberFormat="1" applyFont="1" applyFill="1" applyBorder="1" applyAlignment="1">
      <alignment/>
    </xf>
    <xf numFmtId="172" fontId="26" fillId="0" borderId="33" xfId="0" applyNumberFormat="1" applyFont="1" applyFill="1" applyBorder="1" applyAlignment="1">
      <alignment/>
    </xf>
    <xf numFmtId="172" fontId="26" fillId="7" borderId="34" xfId="0" applyNumberFormat="1" applyFont="1" applyFill="1" applyBorder="1" applyAlignment="1">
      <alignment/>
    </xf>
    <xf numFmtId="1" fontId="20" fillId="33" borderId="13" xfId="0" applyNumberFormat="1" applyFont="1" applyFill="1" applyBorder="1" applyAlignment="1">
      <alignment/>
    </xf>
    <xf numFmtId="172" fontId="26" fillId="0" borderId="13" xfId="0" applyNumberFormat="1" applyFont="1" applyFill="1" applyBorder="1" applyAlignment="1">
      <alignment/>
    </xf>
    <xf numFmtId="172" fontId="26" fillId="33" borderId="37" xfId="0" applyNumberFormat="1" applyFont="1" applyFill="1" applyBorder="1" applyAlignment="1">
      <alignment/>
    </xf>
    <xf numFmtId="1" fontId="16" fillId="33" borderId="53" xfId="0" applyNumberFormat="1" applyFont="1" applyFill="1" applyBorder="1" applyAlignment="1">
      <alignment/>
    </xf>
    <xf numFmtId="1" fontId="16" fillId="33" borderId="55" xfId="0" applyNumberFormat="1" applyFont="1" applyFill="1" applyBorder="1" applyAlignment="1">
      <alignment/>
    </xf>
    <xf numFmtId="0" fontId="16" fillId="33" borderId="78" xfId="0" applyFont="1" applyFill="1" applyBorder="1" applyAlignment="1">
      <alignment horizontal="center"/>
    </xf>
    <xf numFmtId="0" fontId="16" fillId="33" borderId="79" xfId="0" applyFont="1" applyFill="1" applyBorder="1" applyAlignment="1">
      <alignment horizontal="center"/>
    </xf>
    <xf numFmtId="0" fontId="16" fillId="33" borderId="42" xfId="0" applyFont="1" applyFill="1" applyBorder="1" applyAlignment="1">
      <alignment/>
    </xf>
    <xf numFmtId="0" fontId="16" fillId="33" borderId="24" xfId="0" applyFont="1" applyFill="1" applyBorder="1" applyAlignment="1">
      <alignment/>
    </xf>
    <xf numFmtId="0" fontId="16" fillId="33" borderId="26" xfId="0" applyFont="1" applyFill="1" applyBorder="1" applyAlignment="1">
      <alignment/>
    </xf>
    <xf numFmtId="0" fontId="42" fillId="0" borderId="0" xfId="0" applyFont="1" applyBorder="1" applyAlignment="1">
      <alignment horizontal="center" wrapText="1"/>
    </xf>
    <xf numFmtId="0" fontId="42" fillId="33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72" fontId="21" fillId="0" borderId="0" xfId="0" applyNumberFormat="1" applyFont="1" applyFill="1" applyBorder="1" applyAlignment="1">
      <alignment/>
    </xf>
    <xf numFmtId="0" fontId="43" fillId="33" borderId="40" xfId="0" applyFont="1" applyFill="1" applyBorder="1" applyAlignment="1">
      <alignment horizontal="center"/>
    </xf>
    <xf numFmtId="0" fontId="43" fillId="0" borderId="34" xfId="0" applyFont="1" applyFill="1" applyBorder="1" applyAlignment="1">
      <alignment horizontal="center"/>
    </xf>
    <xf numFmtId="172" fontId="45" fillId="0" borderId="59" xfId="0" applyNumberFormat="1" applyFont="1" applyFill="1" applyBorder="1" applyAlignment="1">
      <alignment/>
    </xf>
    <xf numFmtId="0" fontId="16" fillId="33" borderId="80" xfId="0" applyFont="1" applyFill="1" applyBorder="1" applyAlignment="1">
      <alignment/>
    </xf>
    <xf numFmtId="0" fontId="43" fillId="36" borderId="59" xfId="0" applyFont="1" applyFill="1" applyBorder="1" applyAlignment="1">
      <alignment/>
    </xf>
    <xf numFmtId="2" fontId="16" fillId="36" borderId="36" xfId="0" applyNumberFormat="1" applyFont="1" applyFill="1" applyBorder="1" applyAlignment="1">
      <alignment horizontal="center"/>
    </xf>
    <xf numFmtId="0" fontId="45" fillId="33" borderId="14" xfId="0" applyFont="1" applyFill="1" applyBorder="1" applyAlignment="1">
      <alignment/>
    </xf>
    <xf numFmtId="0" fontId="45" fillId="33" borderId="57" xfId="0" applyFont="1" applyFill="1" applyBorder="1" applyAlignment="1">
      <alignment/>
    </xf>
    <xf numFmtId="0" fontId="44" fillId="36" borderId="58" xfId="0" applyFont="1" applyFill="1" applyBorder="1" applyAlignment="1">
      <alignment/>
    </xf>
    <xf numFmtId="1" fontId="45" fillId="33" borderId="41" xfId="0" applyNumberFormat="1" applyFont="1" applyFill="1" applyBorder="1" applyAlignment="1">
      <alignment horizontal="center"/>
    </xf>
    <xf numFmtId="0" fontId="45" fillId="33" borderId="81" xfId="0" applyFont="1" applyFill="1" applyBorder="1" applyAlignment="1">
      <alignment/>
    </xf>
    <xf numFmtId="0" fontId="45" fillId="33" borderId="79" xfId="0" applyFont="1" applyFill="1" applyBorder="1" applyAlignment="1">
      <alignment/>
    </xf>
    <xf numFmtId="0" fontId="44" fillId="36" borderId="77" xfId="0" applyFont="1" applyFill="1" applyBorder="1" applyAlignment="1">
      <alignment/>
    </xf>
    <xf numFmtId="172" fontId="45" fillId="33" borderId="56" xfId="0" applyNumberFormat="1" applyFont="1" applyFill="1" applyBorder="1" applyAlignment="1">
      <alignment horizontal="center"/>
    </xf>
    <xf numFmtId="2" fontId="45" fillId="36" borderId="37" xfId="0" applyNumberFormat="1" applyFont="1" applyFill="1" applyBorder="1" applyAlignment="1">
      <alignment horizontal="center"/>
    </xf>
    <xf numFmtId="0" fontId="46" fillId="33" borderId="76" xfId="0" applyFont="1" applyFill="1" applyBorder="1" applyAlignment="1">
      <alignment horizontal="right"/>
    </xf>
    <xf numFmtId="172" fontId="45" fillId="36" borderId="59" xfId="0" applyNumberFormat="1" applyFont="1" applyFill="1" applyBorder="1" applyAlignment="1">
      <alignment/>
    </xf>
    <xf numFmtId="172" fontId="45" fillId="36" borderId="36" xfId="0" applyNumberFormat="1" applyFont="1" applyFill="1" applyBorder="1" applyAlignment="1">
      <alignment horizontal="center"/>
    </xf>
    <xf numFmtId="172" fontId="45" fillId="36" borderId="77" xfId="0" applyNumberFormat="1" applyFont="1" applyFill="1" applyBorder="1" applyAlignment="1">
      <alignment/>
    </xf>
    <xf numFmtId="0" fontId="11" fillId="0" borderId="0" xfId="0" applyFont="1" applyFill="1" applyAlignment="1">
      <alignment horizontal="left" vertical="top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52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7" borderId="60" xfId="0" applyFont="1" applyFill="1" applyBorder="1" applyAlignment="1">
      <alignment horizontal="center" vertical="center" wrapText="1"/>
    </xf>
    <xf numFmtId="0" fontId="1" fillId="7" borderId="4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41" fillId="0" borderId="76" xfId="0" applyFont="1" applyBorder="1" applyAlignment="1">
      <alignment horizontal="center" vertical="center" wrapText="1"/>
    </xf>
    <xf numFmtId="0" fontId="30" fillId="36" borderId="42" xfId="0" applyFont="1" applyFill="1" applyBorder="1" applyAlignment="1">
      <alignment horizontal="center" vertical="center" wrapText="1"/>
    </xf>
    <xf numFmtId="0" fontId="30" fillId="36" borderId="2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29" fillId="0" borderId="42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3" fillId="13" borderId="18" xfId="0" applyFont="1" applyFill="1" applyBorder="1" applyAlignment="1">
      <alignment horizontal="center"/>
    </xf>
    <xf numFmtId="0" fontId="3" fillId="13" borderId="78" xfId="0" applyFont="1" applyFill="1" applyBorder="1" applyAlignment="1">
      <alignment horizontal="center"/>
    </xf>
    <xf numFmtId="0" fontId="3" fillId="13" borderId="76" xfId="0" applyFont="1" applyFill="1" applyBorder="1" applyAlignment="1">
      <alignment horizontal="center"/>
    </xf>
    <xf numFmtId="0" fontId="16" fillId="33" borderId="27" xfId="0" applyFont="1" applyFill="1" applyBorder="1" applyAlignment="1">
      <alignment horizontal="left" vertical="center" wrapText="1"/>
    </xf>
    <xf numFmtId="0" fontId="16" fillId="33" borderId="25" xfId="0" applyFont="1" applyFill="1" applyBorder="1" applyAlignment="1">
      <alignment horizontal="left" vertical="center" wrapText="1"/>
    </xf>
    <xf numFmtId="0" fontId="16" fillId="33" borderId="48" xfId="0" applyFont="1" applyFill="1" applyBorder="1" applyAlignment="1">
      <alignment vertical="center"/>
    </xf>
    <xf numFmtId="0" fontId="24" fillId="0" borderId="82" xfId="0" applyFont="1" applyBorder="1" applyAlignment="1">
      <alignment vertical="center"/>
    </xf>
    <xf numFmtId="0" fontId="24" fillId="0" borderId="60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57" xfId="0" applyFont="1" applyBorder="1" applyAlignment="1">
      <alignment vertical="center"/>
    </xf>
    <xf numFmtId="0" fontId="24" fillId="0" borderId="58" xfId="0" applyFont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0" fontId="3" fillId="13" borderId="44" xfId="0" applyFont="1" applyFill="1" applyBorder="1" applyAlignment="1">
      <alignment horizontal="center"/>
    </xf>
    <xf numFmtId="0" fontId="3" fillId="13" borderId="17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11" fillId="0" borderId="0" xfId="0" applyFont="1" applyFill="1" applyAlignment="1">
      <alignment horizontal="left" vertical="top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4" fillId="38" borderId="42" xfId="0" applyFont="1" applyFill="1" applyBorder="1" applyAlignment="1">
      <alignment horizontal="center" vertical="center" wrapText="1"/>
    </xf>
    <xf numFmtId="0" fontId="4" fillId="38" borderId="24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2" fillId="13" borderId="42" xfId="0" applyFont="1" applyFill="1" applyBorder="1" applyAlignment="1">
      <alignment horizontal="center" vertical="center" wrapText="1"/>
    </xf>
    <xf numFmtId="0" fontId="32" fillId="13" borderId="26" xfId="0" applyFont="1" applyFill="1" applyBorder="1" applyAlignment="1">
      <alignment horizontal="center" vertical="center" wrapText="1"/>
    </xf>
    <xf numFmtId="0" fontId="5" fillId="13" borderId="42" xfId="0" applyFont="1" applyFill="1" applyBorder="1" applyAlignment="1">
      <alignment horizontal="center" vertical="center" wrapText="1"/>
    </xf>
    <xf numFmtId="0" fontId="5" fillId="13" borderId="26" xfId="0" applyFont="1" applyFill="1" applyBorder="1" applyAlignment="1">
      <alignment horizontal="center" vertical="center" wrapText="1"/>
    </xf>
    <xf numFmtId="173" fontId="25" fillId="36" borderId="25" xfId="0" applyNumberFormat="1" applyFont="1" applyFill="1" applyBorder="1" applyAlignment="1">
      <alignment/>
    </xf>
    <xf numFmtId="173" fontId="25" fillId="36" borderId="23" xfId="0" applyNumberFormat="1" applyFont="1" applyFill="1" applyBorder="1" applyAlignment="1">
      <alignment/>
    </xf>
    <xf numFmtId="172" fontId="25" fillId="36" borderId="23" xfId="0" applyNumberFormat="1" applyFont="1" applyFill="1" applyBorder="1" applyAlignment="1">
      <alignment/>
    </xf>
    <xf numFmtId="172" fontId="25" fillId="36" borderId="39" xfId="0" applyNumberFormat="1" applyFont="1" applyFill="1" applyBorder="1" applyAlignment="1">
      <alignment/>
    </xf>
    <xf numFmtId="1" fontId="25" fillId="36" borderId="22" xfId="0" applyNumberFormat="1" applyFont="1" applyFill="1" applyBorder="1" applyAlignment="1">
      <alignment/>
    </xf>
    <xf numFmtId="0" fontId="6" fillId="36" borderId="0" xfId="0" applyFont="1" applyFill="1" applyBorder="1" applyAlignment="1">
      <alignment horizontal="center"/>
    </xf>
    <xf numFmtId="0" fontId="1" fillId="36" borderId="60" xfId="0" applyFont="1" applyFill="1" applyBorder="1" applyAlignment="1">
      <alignment horizontal="center" vertical="center" wrapText="1"/>
    </xf>
    <xf numFmtId="0" fontId="1" fillId="36" borderId="47" xfId="0" applyFont="1" applyFill="1" applyBorder="1" applyAlignment="1">
      <alignment horizontal="center" vertical="center" wrapText="1"/>
    </xf>
    <xf numFmtId="172" fontId="26" fillId="36" borderId="60" xfId="0" applyNumberFormat="1" applyFont="1" applyFill="1" applyBorder="1" applyAlignment="1">
      <alignment/>
    </xf>
    <xf numFmtId="172" fontId="26" fillId="36" borderId="76" xfId="0" applyNumberFormat="1" applyFont="1" applyFill="1" applyBorder="1" applyAlignment="1">
      <alignment/>
    </xf>
    <xf numFmtId="172" fontId="26" fillId="36" borderId="59" xfId="0" applyNumberFormat="1" applyFont="1" applyFill="1" applyBorder="1" applyAlignment="1">
      <alignment/>
    </xf>
    <xf numFmtId="172" fontId="26" fillId="36" borderId="77" xfId="0" applyNumberFormat="1" applyFont="1" applyFill="1" applyBorder="1" applyAlignment="1">
      <alignment/>
    </xf>
    <xf numFmtId="172" fontId="26" fillId="36" borderId="23" xfId="0" applyNumberFormat="1" applyFont="1" applyFill="1" applyBorder="1" applyAlignment="1">
      <alignment/>
    </xf>
    <xf numFmtId="172" fontId="26" fillId="36" borderId="58" xfId="0" applyNumberFormat="1" applyFont="1" applyFill="1" applyBorder="1" applyAlignment="1">
      <alignment/>
    </xf>
    <xf numFmtId="172" fontId="39" fillId="36" borderId="0" xfId="0" applyNumberFormat="1" applyFont="1" applyFill="1" applyBorder="1" applyAlignment="1">
      <alignment/>
    </xf>
    <xf numFmtId="0" fontId="11" fillId="36" borderId="0" xfId="0" applyFont="1" applyFill="1" applyAlignment="1">
      <alignment/>
    </xf>
    <xf numFmtId="0" fontId="24" fillId="33" borderId="76" xfId="0" applyFont="1" applyFill="1" applyBorder="1" applyAlignment="1">
      <alignment horizontal="right"/>
    </xf>
    <xf numFmtId="2" fontId="16" fillId="36" borderId="37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43" fillId="36" borderId="0" xfId="0" applyFont="1" applyFill="1" applyBorder="1" applyAlignment="1">
      <alignment/>
    </xf>
    <xf numFmtId="172" fontId="16" fillId="33" borderId="0" xfId="0" applyNumberFormat="1" applyFont="1" applyFill="1" applyBorder="1" applyAlignment="1">
      <alignment horizontal="center"/>
    </xf>
    <xf numFmtId="2" fontId="16" fillId="36" borderId="0" xfId="0" applyNumberFormat="1" applyFont="1" applyFill="1" applyBorder="1" applyAlignment="1">
      <alignment horizontal="center"/>
    </xf>
    <xf numFmtId="172" fontId="45" fillId="36" borderId="0" xfId="0" applyNumberFormat="1" applyFont="1" applyFill="1" applyBorder="1" applyAlignment="1">
      <alignment/>
    </xf>
    <xf numFmtId="172" fontId="16" fillId="36" borderId="40" xfId="0" applyNumberFormat="1" applyFont="1" applyFill="1" applyBorder="1" applyAlignment="1">
      <alignment/>
    </xf>
    <xf numFmtId="172" fontId="16" fillId="36" borderId="33" xfId="0" applyNumberFormat="1" applyFont="1" applyFill="1" applyBorder="1" applyAlignment="1">
      <alignment/>
    </xf>
    <xf numFmtId="1" fontId="16" fillId="36" borderId="34" xfId="0" applyNumberFormat="1" applyFont="1" applyFill="1" applyBorder="1" applyAlignment="1">
      <alignment/>
    </xf>
    <xf numFmtId="2" fontId="16" fillId="36" borderId="68" xfId="0" applyNumberFormat="1" applyFont="1" applyFill="1" applyBorder="1" applyAlignment="1">
      <alignment/>
    </xf>
    <xf numFmtId="2" fontId="16" fillId="36" borderId="83" xfId="0" applyNumberFormat="1" applyFont="1" applyFill="1" applyBorder="1" applyAlignment="1">
      <alignment/>
    </xf>
    <xf numFmtId="2" fontId="16" fillId="36" borderId="60" xfId="0" applyNumberFormat="1" applyFont="1" applyFill="1" applyBorder="1" applyAlignment="1">
      <alignment/>
    </xf>
    <xf numFmtId="2" fontId="16" fillId="0" borderId="83" xfId="0" applyNumberFormat="1" applyFont="1" applyFill="1" applyBorder="1" applyAlignment="1">
      <alignment/>
    </xf>
    <xf numFmtId="2" fontId="16" fillId="0" borderId="82" xfId="0" applyNumberFormat="1" applyFont="1" applyFill="1" applyBorder="1" applyAlignment="1">
      <alignment/>
    </xf>
    <xf numFmtId="0" fontId="16" fillId="33" borderId="81" xfId="0" applyFont="1" applyFill="1" applyBorder="1" applyAlignment="1">
      <alignment horizontal="center"/>
    </xf>
    <xf numFmtId="2" fontId="25" fillId="36" borderId="39" xfId="0" applyNumberFormat="1" applyFont="1" applyFill="1" applyBorder="1" applyAlignment="1">
      <alignment/>
    </xf>
    <xf numFmtId="2" fontId="16" fillId="36" borderId="56" xfId="0" applyNumberFormat="1" applyFont="1" applyFill="1" applyBorder="1" applyAlignment="1">
      <alignment/>
    </xf>
    <xf numFmtId="2" fontId="16" fillId="36" borderId="13" xfId="0" applyNumberFormat="1" applyFont="1" applyFill="1" applyBorder="1" applyAlignment="1">
      <alignment/>
    </xf>
    <xf numFmtId="2" fontId="16" fillId="36" borderId="37" xfId="0" applyNumberFormat="1" applyFont="1" applyFill="1" applyBorder="1" applyAlignment="1">
      <alignment/>
    </xf>
    <xf numFmtId="173" fontId="25" fillId="36" borderId="75" xfId="0" applyNumberFormat="1" applyFont="1" applyFill="1" applyBorder="1" applyAlignment="1">
      <alignment/>
    </xf>
    <xf numFmtId="173" fontId="16" fillId="36" borderId="13" xfId="0" applyNumberFormat="1" applyFont="1" applyFill="1" applyBorder="1" applyAlignment="1">
      <alignment/>
    </xf>
    <xf numFmtId="173" fontId="16" fillId="36" borderId="37" xfId="0" applyNumberFormat="1" applyFont="1" applyFill="1" applyBorder="1" applyAlignment="1">
      <alignment/>
    </xf>
    <xf numFmtId="173" fontId="25" fillId="36" borderId="26" xfId="0" applyNumberFormat="1" applyFont="1" applyFill="1" applyBorder="1" applyAlignment="1">
      <alignment/>
    </xf>
    <xf numFmtId="173" fontId="16" fillId="36" borderId="55" xfId="0" applyNumberFormat="1" applyFont="1" applyFill="1" applyBorder="1" applyAlignment="1">
      <alignment/>
    </xf>
    <xf numFmtId="2" fontId="25" fillId="36" borderId="0" xfId="0" applyNumberFormat="1" applyFont="1" applyFill="1" applyBorder="1" applyAlignment="1">
      <alignment/>
    </xf>
    <xf numFmtId="2" fontId="16" fillId="36" borderId="0" xfId="0" applyNumberFormat="1" applyFont="1" applyFill="1" applyBorder="1" applyAlignment="1">
      <alignment/>
    </xf>
    <xf numFmtId="173" fontId="25" fillId="36" borderId="0" xfId="0" applyNumberFormat="1" applyFont="1" applyFill="1" applyBorder="1" applyAlignment="1">
      <alignment/>
    </xf>
    <xf numFmtId="172" fontId="16" fillId="36" borderId="0" xfId="0" applyNumberFormat="1" applyFont="1" applyFill="1" applyBorder="1" applyAlignment="1">
      <alignment/>
    </xf>
    <xf numFmtId="173" fontId="16" fillId="36" borderId="0" xfId="0" applyNumberFormat="1" applyFont="1" applyFill="1" applyBorder="1" applyAlignment="1">
      <alignment/>
    </xf>
    <xf numFmtId="172" fontId="26" fillId="36" borderId="0" xfId="0" applyNumberFormat="1" applyFont="1" applyFill="1" applyBorder="1" applyAlignment="1">
      <alignment/>
    </xf>
    <xf numFmtId="1" fontId="25" fillId="36" borderId="11" xfId="0" applyNumberFormat="1" applyFont="1" applyFill="1" applyBorder="1" applyAlignment="1">
      <alignment horizontal="center"/>
    </xf>
    <xf numFmtId="1" fontId="16" fillId="36" borderId="12" xfId="0" applyNumberFormat="1" applyFont="1" applyFill="1" applyBorder="1" applyAlignment="1">
      <alignment/>
    </xf>
    <xf numFmtId="1" fontId="16" fillId="36" borderId="44" xfId="0" applyNumberFormat="1" applyFont="1" applyFill="1" applyBorder="1" applyAlignment="1">
      <alignment/>
    </xf>
    <xf numFmtId="1" fontId="16" fillId="36" borderId="10" xfId="0" applyNumberFormat="1" applyFont="1" applyFill="1" applyBorder="1" applyAlignment="1">
      <alignment/>
    </xf>
    <xf numFmtId="1" fontId="25" fillId="36" borderId="12" xfId="0" applyNumberFormat="1" applyFont="1" applyFill="1" applyBorder="1" applyAlignment="1">
      <alignment horizontal="center"/>
    </xf>
    <xf numFmtId="0" fontId="40" fillId="36" borderId="0" xfId="0" applyFont="1" applyFill="1" applyAlignment="1">
      <alignment/>
    </xf>
    <xf numFmtId="2" fontId="16" fillId="36" borderId="65" xfId="0" applyNumberFormat="1" applyFont="1" applyFill="1" applyBorder="1" applyAlignment="1">
      <alignment horizontal="center"/>
    </xf>
    <xf numFmtId="172" fontId="45" fillId="0" borderId="58" xfId="0" applyNumberFormat="1" applyFont="1" applyFill="1" applyBorder="1" applyAlignment="1">
      <alignment/>
    </xf>
    <xf numFmtId="172" fontId="16" fillId="33" borderId="77" xfId="0" applyNumberFormat="1" applyFont="1" applyFill="1" applyBorder="1" applyAlignment="1">
      <alignment horizontal="center"/>
    </xf>
    <xf numFmtId="172" fontId="45" fillId="0" borderId="77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DN115"/>
  <sheetViews>
    <sheetView view="pageBreakPreview" zoomScale="60" zoomScalePageLayoutView="0" workbookViewId="0" topLeftCell="A2">
      <selection activeCell="R35" sqref="R35"/>
    </sheetView>
  </sheetViews>
  <sheetFormatPr defaultColWidth="9.140625" defaultRowHeight="12.75"/>
  <cols>
    <col min="1" max="1" width="41.7109375" style="0" customWidth="1"/>
    <col min="2" max="2" width="13.00390625" style="0" customWidth="1"/>
    <col min="3" max="3" width="17.421875" style="169" customWidth="1"/>
    <col min="4" max="4" width="18.8515625" style="0" customWidth="1"/>
    <col min="5" max="5" width="13.8515625" style="0" customWidth="1"/>
    <col min="6" max="6" width="16.57421875" style="2" customWidth="1"/>
    <col min="7" max="7" width="16.00390625" style="0" customWidth="1"/>
    <col min="8" max="8" width="14.7109375" style="0" customWidth="1"/>
    <col min="9" max="9" width="12.140625" style="0" customWidth="1"/>
    <col min="10" max="10" width="14.00390625" style="2" customWidth="1"/>
    <col min="11" max="11" width="16.00390625" style="0" customWidth="1"/>
    <col min="12" max="12" width="15.421875" style="0" customWidth="1"/>
    <col min="13" max="13" width="12.28125" style="0" customWidth="1"/>
    <col min="14" max="14" width="12.28125" style="2" customWidth="1"/>
    <col min="15" max="15" width="13.7109375" style="0" customWidth="1"/>
    <col min="16" max="16" width="15.28125" style="0" customWidth="1"/>
    <col min="17" max="18" width="12.140625" style="0" customWidth="1"/>
    <col min="19" max="19" width="13.421875" style="163" customWidth="1"/>
    <col min="20" max="20" width="12.421875" style="184" bestFit="1" customWidth="1"/>
    <col min="21" max="22" width="9.140625" style="184" customWidth="1"/>
    <col min="23" max="23" width="9.28125" style="0" bestFit="1" customWidth="1"/>
    <col min="24" max="24" width="11.00390625" style="166" bestFit="1" customWidth="1"/>
    <col min="27" max="27" width="9.28125" style="0" bestFit="1" customWidth="1"/>
    <col min="28" max="28" width="11.00390625" style="166" bestFit="1" customWidth="1"/>
    <col min="31" max="31" width="10.8515625" style="0" bestFit="1" customWidth="1"/>
    <col min="33" max="33" width="12.7109375" style="0" customWidth="1"/>
    <col min="34" max="34" width="9.140625" style="184" customWidth="1"/>
    <col min="35" max="35" width="11.00390625" style="184" bestFit="1" customWidth="1"/>
    <col min="36" max="37" width="9.140625" style="184" customWidth="1"/>
    <col min="38" max="38" width="9.28125" style="0" bestFit="1" customWidth="1"/>
    <col min="39" max="39" width="12.28125" style="166" bestFit="1" customWidth="1"/>
    <col min="42" max="42" width="9.28125" style="0" bestFit="1" customWidth="1"/>
    <col min="43" max="43" width="12.28125" style="166" bestFit="1" customWidth="1"/>
    <col min="46" max="46" width="10.8515625" style="0" bestFit="1" customWidth="1"/>
    <col min="49" max="49" width="9.140625" style="184" customWidth="1"/>
    <col min="50" max="50" width="15.421875" style="184" bestFit="1" customWidth="1"/>
    <col min="51" max="51" width="9.28125" style="184" bestFit="1" customWidth="1"/>
    <col min="52" max="52" width="9.140625" style="184" customWidth="1"/>
    <col min="53" max="53" width="9.28125" style="0" bestFit="1" customWidth="1"/>
    <col min="54" max="54" width="10.140625" style="166" bestFit="1" customWidth="1"/>
    <col min="57" max="57" width="9.28125" style="0" bestFit="1" customWidth="1"/>
    <col min="58" max="58" width="10.140625" style="166" bestFit="1" customWidth="1"/>
    <col min="61" max="61" width="10.8515625" style="0" bestFit="1" customWidth="1"/>
    <col min="64" max="64" width="9.28125" style="184" bestFit="1" customWidth="1"/>
    <col min="65" max="65" width="14.28125" style="184" bestFit="1" customWidth="1"/>
    <col min="66" max="67" width="9.140625" style="184" customWidth="1"/>
    <col min="68" max="68" width="9.57421875" style="0" bestFit="1" customWidth="1"/>
    <col min="69" max="69" width="9.421875" style="166" bestFit="1" customWidth="1"/>
    <col min="72" max="72" width="9.57421875" style="0" bestFit="1" customWidth="1"/>
    <col min="73" max="73" width="9.421875" style="166" bestFit="1" customWidth="1"/>
    <col min="76" max="76" width="10.8515625" style="0" bestFit="1" customWidth="1"/>
    <col min="79" max="79" width="9.28125" style="184" bestFit="1" customWidth="1"/>
    <col min="80" max="80" width="9.140625" style="184" customWidth="1"/>
    <col min="81" max="81" width="9.28125" style="184" bestFit="1" customWidth="1"/>
    <col min="82" max="82" width="9.140625" style="184" customWidth="1"/>
    <col min="83" max="83" width="9.28125" style="0" bestFit="1" customWidth="1"/>
    <col min="87" max="87" width="9.28125" style="0" bestFit="1" customWidth="1"/>
    <col min="91" max="91" width="10.8515625" style="0" bestFit="1" customWidth="1"/>
    <col min="94" max="94" width="9.28125" style="184" bestFit="1" customWidth="1"/>
    <col min="95" max="97" width="9.140625" style="184" customWidth="1"/>
    <col min="98" max="98" width="9.28125" style="0" bestFit="1" customWidth="1"/>
    <col min="102" max="102" width="9.28125" style="0" bestFit="1" customWidth="1"/>
    <col min="106" max="106" width="10.8515625" style="0" bestFit="1" customWidth="1"/>
    <col min="114" max="114" width="9.140625" style="166" customWidth="1"/>
    <col min="118" max="118" width="9.140625" style="166" customWidth="1"/>
  </cols>
  <sheetData>
    <row r="1" spans="1:16" ht="18" customHeight="1">
      <c r="A1" s="503" t="s">
        <v>74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67"/>
    </row>
    <row r="2" spans="1:16" ht="18" customHeight="1">
      <c r="A2" s="503"/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67"/>
    </row>
    <row r="3" spans="1:16" ht="18" customHeight="1">
      <c r="A3" s="503"/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67"/>
    </row>
    <row r="4" spans="1:16" ht="18.75" customHeight="1" thickBot="1">
      <c r="A4" s="504"/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67"/>
    </row>
    <row r="5" spans="1:19" ht="21" customHeight="1" thickBot="1">
      <c r="A5" s="505" t="s">
        <v>0</v>
      </c>
      <c r="B5" s="505" t="s">
        <v>1</v>
      </c>
      <c r="C5" s="508" t="s">
        <v>64</v>
      </c>
      <c r="D5" s="509"/>
      <c r="E5" s="509"/>
      <c r="F5" s="510"/>
      <c r="G5" s="511" t="s">
        <v>72</v>
      </c>
      <c r="H5" s="512"/>
      <c r="I5" s="512"/>
      <c r="J5" s="513"/>
      <c r="K5" s="511" t="s">
        <v>73</v>
      </c>
      <c r="L5" s="512"/>
      <c r="M5" s="512"/>
      <c r="N5" s="513"/>
      <c r="O5" s="514" t="s">
        <v>71</v>
      </c>
      <c r="P5" s="516" t="s">
        <v>70</v>
      </c>
      <c r="Q5" s="518" t="s">
        <v>60</v>
      </c>
      <c r="R5" s="519"/>
      <c r="S5" s="520"/>
    </row>
    <row r="6" spans="1:19" ht="19.5" customHeight="1" thickBot="1">
      <c r="A6" s="506"/>
      <c r="B6" s="506"/>
      <c r="C6" s="521" t="s">
        <v>2</v>
      </c>
      <c r="D6" s="523" t="s">
        <v>3</v>
      </c>
      <c r="E6" s="524"/>
      <c r="F6" s="525"/>
      <c r="G6" s="526" t="s">
        <v>2</v>
      </c>
      <c r="H6" s="523" t="s">
        <v>3</v>
      </c>
      <c r="I6" s="524"/>
      <c r="J6" s="525"/>
      <c r="K6" s="526" t="s">
        <v>2</v>
      </c>
      <c r="L6" s="523" t="s">
        <v>3</v>
      </c>
      <c r="M6" s="524"/>
      <c r="N6" s="525"/>
      <c r="O6" s="515"/>
      <c r="P6" s="517"/>
      <c r="Q6" s="528" t="s">
        <v>3</v>
      </c>
      <c r="R6" s="529"/>
      <c r="S6" s="530"/>
    </row>
    <row r="7" spans="1:19" ht="36" thickBot="1">
      <c r="A7" s="507"/>
      <c r="B7" s="507"/>
      <c r="C7" s="522"/>
      <c r="D7" s="200" t="s">
        <v>4</v>
      </c>
      <c r="E7" s="201" t="s">
        <v>5</v>
      </c>
      <c r="F7" s="202" t="s">
        <v>6</v>
      </c>
      <c r="G7" s="527"/>
      <c r="H7" s="135" t="s">
        <v>4</v>
      </c>
      <c r="I7" s="136" t="s">
        <v>5</v>
      </c>
      <c r="J7" s="137" t="s">
        <v>6</v>
      </c>
      <c r="K7" s="527"/>
      <c r="L7" s="135" t="s">
        <v>4</v>
      </c>
      <c r="M7" s="136" t="s">
        <v>5</v>
      </c>
      <c r="N7" s="376" t="s">
        <v>59</v>
      </c>
      <c r="O7" s="515"/>
      <c r="P7" s="517"/>
      <c r="Q7" s="352" t="s">
        <v>4</v>
      </c>
      <c r="R7" s="428" t="s">
        <v>5</v>
      </c>
      <c r="S7" s="378" t="s">
        <v>6</v>
      </c>
    </row>
    <row r="8" spans="1:19" ht="39" thickBot="1">
      <c r="A8" s="96" t="s">
        <v>62</v>
      </c>
      <c r="B8" s="147" t="s">
        <v>30</v>
      </c>
      <c r="C8" s="342">
        <f aca="true" t="shared" si="0" ref="C8:C14">D8+E8+F8</f>
        <v>9029.36166898371</v>
      </c>
      <c r="D8" s="310">
        <f>D72</f>
        <v>7308.93204677184</v>
      </c>
      <c r="E8" s="309">
        <f>E72</f>
        <v>155.1599762392579</v>
      </c>
      <c r="F8" s="311">
        <f>F72</f>
        <v>1565.2696459726137</v>
      </c>
      <c r="G8" s="429">
        <f aca="true" t="shared" si="1" ref="G8:G14">H8+I8+J8</f>
        <v>7252.107131460456</v>
      </c>
      <c r="H8" s="455">
        <f>H72</f>
        <v>6053.492803714825</v>
      </c>
      <c r="I8" s="456">
        <f>I72</f>
        <v>156.46351743257367</v>
      </c>
      <c r="J8" s="311">
        <f>J72</f>
        <v>1042.1508103130577</v>
      </c>
      <c r="K8" s="430">
        <f aca="true" t="shared" si="2" ref="K8:K14">L8+M8+N8</f>
        <v>7393.487569970896</v>
      </c>
      <c r="L8" s="310">
        <f>L72</f>
        <v>6283.467701802861</v>
      </c>
      <c r="M8" s="309">
        <f>M72</f>
        <v>114.9089627209643</v>
      </c>
      <c r="N8" s="311">
        <f>N72</f>
        <v>995.1109054470719</v>
      </c>
      <c r="O8" s="335">
        <f>K8/C8*100</f>
        <v>81.88272705221101</v>
      </c>
      <c r="P8" s="394">
        <f>K8/G8*100</f>
        <v>101.94950841110877</v>
      </c>
      <c r="Q8" s="226">
        <f>L8/H8*100</f>
        <v>103.79904470931076</v>
      </c>
      <c r="R8" s="353">
        <f>M8/I8*100</f>
        <v>73.44137764925496</v>
      </c>
      <c r="S8" s="379">
        <f>N8/J8*100</f>
        <v>95.48626701620515</v>
      </c>
    </row>
    <row r="9" spans="1:19" ht="18.75">
      <c r="A9" s="97" t="s">
        <v>7</v>
      </c>
      <c r="B9" s="103" t="s">
        <v>8</v>
      </c>
      <c r="C9" s="341">
        <f t="shared" si="0"/>
        <v>23.24</v>
      </c>
      <c r="D9" s="221">
        <v>20.926</v>
      </c>
      <c r="E9" s="222">
        <v>2.314</v>
      </c>
      <c r="F9" s="223">
        <v>0</v>
      </c>
      <c r="G9" s="193">
        <f t="shared" si="1"/>
        <v>20.4525</v>
      </c>
      <c r="H9" s="329">
        <v>16.9155</v>
      </c>
      <c r="I9" s="457">
        <v>3.537</v>
      </c>
      <c r="J9" s="330">
        <v>0</v>
      </c>
      <c r="K9" s="191">
        <f t="shared" si="2"/>
        <v>16.262</v>
      </c>
      <c r="L9" s="221">
        <v>14.706</v>
      </c>
      <c r="M9" s="222">
        <v>1.556</v>
      </c>
      <c r="N9" s="224">
        <v>0</v>
      </c>
      <c r="O9" s="336">
        <f>K9/C9*100</f>
        <v>69.97418244406197</v>
      </c>
      <c r="P9" s="395">
        <f>K9/G9*100</f>
        <v>79.51106221733284</v>
      </c>
      <c r="Q9" s="227">
        <f aca="true" t="shared" si="3" ref="P9:S14">L9/H9*100</f>
        <v>86.93801542963553</v>
      </c>
      <c r="R9" s="354">
        <f t="shared" si="3"/>
        <v>43.99208368674018</v>
      </c>
      <c r="S9" s="380" t="e">
        <f t="shared" si="3"/>
        <v>#DIV/0!</v>
      </c>
    </row>
    <row r="10" spans="1:19" ht="18.75">
      <c r="A10" s="7" t="s">
        <v>45</v>
      </c>
      <c r="B10" s="103" t="s">
        <v>8</v>
      </c>
      <c r="C10" s="203">
        <f t="shared" si="0"/>
        <v>0.38599999999999995</v>
      </c>
      <c r="D10" s="221">
        <v>0.036</v>
      </c>
      <c r="E10" s="222">
        <v>0.35</v>
      </c>
      <c r="F10" s="224">
        <v>0</v>
      </c>
      <c r="G10" s="193">
        <f t="shared" si="1"/>
        <v>0.105</v>
      </c>
      <c r="H10" s="461">
        <v>0</v>
      </c>
      <c r="I10" s="222">
        <v>0.105</v>
      </c>
      <c r="J10" s="330">
        <v>0</v>
      </c>
      <c r="K10" s="233">
        <f t="shared" si="2"/>
        <v>0.12</v>
      </c>
      <c r="L10" s="461">
        <v>0</v>
      </c>
      <c r="M10" s="222">
        <v>0.12</v>
      </c>
      <c r="N10" s="224">
        <v>0</v>
      </c>
      <c r="O10" s="129">
        <f aca="true" t="shared" si="4" ref="O10:O24">K10/C10*100</f>
        <v>31.088082901554408</v>
      </c>
      <c r="P10" s="396">
        <f t="shared" si="3"/>
        <v>114.28571428571428</v>
      </c>
      <c r="Q10" s="227" t="e">
        <f>L10/H10*100</f>
        <v>#DIV/0!</v>
      </c>
      <c r="R10" s="354">
        <f>M10/I10*100</f>
        <v>114.28571428571428</v>
      </c>
      <c r="S10" s="380" t="e">
        <f t="shared" si="3"/>
        <v>#DIV/0!</v>
      </c>
    </row>
    <row r="11" spans="1:19" ht="18.75">
      <c r="A11" s="97" t="s">
        <v>9</v>
      </c>
      <c r="B11" s="103" t="s">
        <v>8</v>
      </c>
      <c r="C11" s="203">
        <f t="shared" si="0"/>
        <v>52.01</v>
      </c>
      <c r="D11" s="155">
        <v>3.319</v>
      </c>
      <c r="E11" s="156">
        <v>3.55</v>
      </c>
      <c r="F11" s="159">
        <v>45.141</v>
      </c>
      <c r="G11" s="234">
        <f t="shared" si="1"/>
        <v>27.8181</v>
      </c>
      <c r="H11" s="232">
        <v>2.088</v>
      </c>
      <c r="I11" s="458">
        <v>2.86</v>
      </c>
      <c r="J11" s="427">
        <v>22.8701</v>
      </c>
      <c r="K11" s="233">
        <f t="shared" si="2"/>
        <v>29.029200000000003</v>
      </c>
      <c r="L11" s="155">
        <v>3.933</v>
      </c>
      <c r="M11" s="156">
        <v>3.246</v>
      </c>
      <c r="N11" s="427">
        <v>21.8502</v>
      </c>
      <c r="O11" s="129">
        <f t="shared" si="4"/>
        <v>55.81465102864834</v>
      </c>
      <c r="P11" s="396">
        <f>K11/G11*100</f>
        <v>104.35364025580466</v>
      </c>
      <c r="Q11" s="227">
        <f t="shared" si="3"/>
        <v>188.3620689655172</v>
      </c>
      <c r="R11" s="354">
        <f t="shared" si="3"/>
        <v>113.49650349650351</v>
      </c>
      <c r="S11" s="380">
        <f>N11/J11*100</f>
        <v>95.54046549862048</v>
      </c>
    </row>
    <row r="12" spans="1:19" ht="18.75">
      <c r="A12" s="97" t="s">
        <v>10</v>
      </c>
      <c r="B12" s="103" t="s">
        <v>8</v>
      </c>
      <c r="C12" s="203">
        <f>D12+E12+F12</f>
        <v>18.954</v>
      </c>
      <c r="D12" s="155">
        <v>2.094</v>
      </c>
      <c r="E12" s="156">
        <v>4.2</v>
      </c>
      <c r="F12" s="157">
        <v>12.66</v>
      </c>
      <c r="G12" s="234">
        <f t="shared" si="1"/>
        <v>13.5877</v>
      </c>
      <c r="H12" s="232">
        <v>1.38</v>
      </c>
      <c r="I12" s="458">
        <v>4.955</v>
      </c>
      <c r="J12" s="427">
        <v>7.2527</v>
      </c>
      <c r="K12" s="233">
        <f t="shared" si="2"/>
        <v>12.389299999999999</v>
      </c>
      <c r="L12" s="155">
        <v>2.03</v>
      </c>
      <c r="M12" s="156">
        <v>3.347</v>
      </c>
      <c r="N12" s="427">
        <v>7.0123</v>
      </c>
      <c r="O12" s="129">
        <f t="shared" si="4"/>
        <v>65.3650944391685</v>
      </c>
      <c r="P12" s="396">
        <f>K12/G12*100</f>
        <v>91.18025861624851</v>
      </c>
      <c r="Q12" s="227">
        <f t="shared" si="3"/>
        <v>147.1014492753623</v>
      </c>
      <c r="R12" s="354">
        <f t="shared" si="3"/>
        <v>67.54793138244197</v>
      </c>
      <c r="S12" s="380">
        <f t="shared" si="3"/>
        <v>96.68537234409254</v>
      </c>
    </row>
    <row r="13" spans="1:19" ht="18.75">
      <c r="A13" s="97" t="s">
        <v>24</v>
      </c>
      <c r="B13" s="103" t="s">
        <v>8</v>
      </c>
      <c r="C13" s="203">
        <f t="shared" si="0"/>
        <v>1.15</v>
      </c>
      <c r="D13" s="155">
        <v>0</v>
      </c>
      <c r="E13" s="209">
        <v>0</v>
      </c>
      <c r="F13" s="157">
        <v>1.15</v>
      </c>
      <c r="G13" s="234">
        <f>H13+I13+J13</f>
        <v>2.1093</v>
      </c>
      <c r="H13" s="232"/>
      <c r="I13" s="156"/>
      <c r="J13" s="427">
        <v>2.1093</v>
      </c>
      <c r="K13" s="233">
        <f t="shared" si="2"/>
        <v>2.093</v>
      </c>
      <c r="L13" s="158"/>
      <c r="M13" s="153"/>
      <c r="N13" s="427">
        <v>2.093</v>
      </c>
      <c r="O13" s="129">
        <f t="shared" si="4"/>
        <v>182</v>
      </c>
      <c r="P13" s="396">
        <f>K13/G13*100</f>
        <v>99.22723178305598</v>
      </c>
      <c r="Q13" s="227" t="e">
        <f t="shared" si="3"/>
        <v>#DIV/0!</v>
      </c>
      <c r="R13" s="354" t="e">
        <f t="shared" si="3"/>
        <v>#DIV/0!</v>
      </c>
      <c r="S13" s="381">
        <f t="shared" si="3"/>
        <v>99.22723178305598</v>
      </c>
    </row>
    <row r="14" spans="1:19" ht="18.75">
      <c r="A14" s="98" t="s">
        <v>11</v>
      </c>
      <c r="B14" s="105" t="s">
        <v>12</v>
      </c>
      <c r="C14" s="225">
        <f t="shared" si="0"/>
        <v>25013</v>
      </c>
      <c r="D14" s="158">
        <v>16571</v>
      </c>
      <c r="E14" s="153">
        <v>269</v>
      </c>
      <c r="F14" s="159">
        <v>8173</v>
      </c>
      <c r="G14" s="194">
        <f t="shared" si="1"/>
        <v>22256.699999999997</v>
      </c>
      <c r="H14" s="158">
        <v>14528.3</v>
      </c>
      <c r="I14" s="153">
        <v>227.4</v>
      </c>
      <c r="J14" s="159">
        <v>7501</v>
      </c>
      <c r="K14" s="190">
        <f t="shared" si="2"/>
        <v>21263.8</v>
      </c>
      <c r="L14" s="158">
        <v>13769.3</v>
      </c>
      <c r="M14" s="209">
        <v>211</v>
      </c>
      <c r="N14" s="331">
        <v>7283.5</v>
      </c>
      <c r="O14" s="129">
        <f>K14/C14*100</f>
        <v>85.01099428297285</v>
      </c>
      <c r="P14" s="396">
        <f t="shared" si="3"/>
        <v>95.53887144095935</v>
      </c>
      <c r="Q14" s="227">
        <f t="shared" si="3"/>
        <v>94.77571360723553</v>
      </c>
      <c r="R14" s="354">
        <f t="shared" si="3"/>
        <v>92.78803869832893</v>
      </c>
      <c r="S14" s="381">
        <f t="shared" si="3"/>
        <v>97.10038661511798</v>
      </c>
    </row>
    <row r="15" spans="1:19" ht="18.75">
      <c r="A15" s="534" t="s">
        <v>25</v>
      </c>
      <c r="B15" s="107"/>
      <c r="C15" s="188"/>
      <c r="D15" s="158"/>
      <c r="E15" s="153"/>
      <c r="F15" s="159"/>
      <c r="G15" s="195"/>
      <c r="H15" s="208"/>
      <c r="I15" s="209"/>
      <c r="J15" s="210"/>
      <c r="K15" s="211"/>
      <c r="L15" s="208"/>
      <c r="M15" s="209"/>
      <c r="N15" s="331"/>
      <c r="O15" s="129"/>
      <c r="P15" s="396"/>
      <c r="Q15" s="158"/>
      <c r="R15" s="355"/>
      <c r="S15" s="159"/>
    </row>
    <row r="16" spans="1:19" ht="18.75">
      <c r="A16" s="535"/>
      <c r="B16" s="103" t="s">
        <v>12</v>
      </c>
      <c r="C16" s="225">
        <f>D16+E16+F16</f>
        <v>65515.4</v>
      </c>
      <c r="D16" s="158">
        <v>64270.4</v>
      </c>
      <c r="E16" s="153">
        <v>120</v>
      </c>
      <c r="F16" s="159">
        <v>1125</v>
      </c>
      <c r="G16" s="196">
        <f>H16+I16+J16</f>
        <v>53740.799999999996</v>
      </c>
      <c r="H16" s="158">
        <v>52984.1</v>
      </c>
      <c r="I16" s="153">
        <v>82.6</v>
      </c>
      <c r="J16" s="159">
        <v>674.1</v>
      </c>
      <c r="K16" s="212">
        <f>L16+M16+N16</f>
        <v>56327.7</v>
      </c>
      <c r="L16" s="158">
        <v>55751.9</v>
      </c>
      <c r="M16" s="209">
        <v>37.2</v>
      </c>
      <c r="N16" s="331">
        <v>538.6</v>
      </c>
      <c r="O16" s="129">
        <f t="shared" si="4"/>
        <v>85.97627428055083</v>
      </c>
      <c r="P16" s="396">
        <f aca="true" t="shared" si="5" ref="P16:S17">K16/G16*100</f>
        <v>104.81366112897463</v>
      </c>
      <c r="Q16" s="227">
        <f>L16/H16*100</f>
        <v>105.2238313003335</v>
      </c>
      <c r="R16" s="354">
        <f t="shared" si="5"/>
        <v>45.03631961259081</v>
      </c>
      <c r="S16" s="381">
        <f t="shared" si="5"/>
        <v>79.89912475893784</v>
      </c>
    </row>
    <row r="17" spans="1:19" ht="19.5" thickBot="1">
      <c r="A17" s="99" t="s">
        <v>13</v>
      </c>
      <c r="B17" s="120" t="s">
        <v>14</v>
      </c>
      <c r="C17" s="460">
        <f>D17+E17+F17</f>
        <v>287878</v>
      </c>
      <c r="D17" s="160">
        <v>285700</v>
      </c>
      <c r="E17" s="161">
        <v>38</v>
      </c>
      <c r="F17" s="162">
        <v>2140</v>
      </c>
      <c r="G17" s="377">
        <f>H17+I17+J17</f>
        <v>243582</v>
      </c>
      <c r="H17" s="160">
        <v>241593</v>
      </c>
      <c r="I17" s="161">
        <v>34</v>
      </c>
      <c r="J17" s="162">
        <v>1955</v>
      </c>
      <c r="K17" s="213">
        <f>L17+M17+N17</f>
        <v>244170.8</v>
      </c>
      <c r="L17" s="160">
        <v>242318</v>
      </c>
      <c r="M17" s="161">
        <v>21</v>
      </c>
      <c r="N17" s="332">
        <v>1831.8</v>
      </c>
      <c r="O17" s="337">
        <f t="shared" si="4"/>
        <v>84.81745739514656</v>
      </c>
      <c r="P17" s="397">
        <f t="shared" si="5"/>
        <v>100.24172557906577</v>
      </c>
      <c r="Q17" s="228">
        <f t="shared" si="5"/>
        <v>100.30009147616032</v>
      </c>
      <c r="R17" s="356">
        <f t="shared" si="5"/>
        <v>61.76470588235294</v>
      </c>
      <c r="S17" s="382">
        <f t="shared" si="5"/>
        <v>93.69820971867007</v>
      </c>
    </row>
    <row r="18" spans="1:19" ht="18.75">
      <c r="A18" s="100" t="s">
        <v>15</v>
      </c>
      <c r="B18" s="101"/>
      <c r="C18" s="185"/>
      <c r="D18" s="205"/>
      <c r="E18" s="206"/>
      <c r="F18" s="207"/>
      <c r="G18" s="197"/>
      <c r="H18" s="214"/>
      <c r="I18" s="215"/>
      <c r="J18" s="216"/>
      <c r="K18" s="217"/>
      <c r="L18" s="214"/>
      <c r="M18" s="218"/>
      <c r="N18" s="333"/>
      <c r="O18" s="338"/>
      <c r="P18" s="398"/>
      <c r="Q18" s="229"/>
      <c r="R18" s="357"/>
      <c r="S18" s="383"/>
    </row>
    <row r="19" spans="1:19" ht="18.75">
      <c r="A19" s="102" t="s">
        <v>16</v>
      </c>
      <c r="B19" s="103" t="s">
        <v>17</v>
      </c>
      <c r="C19" s="188">
        <f aca="true" t="shared" si="6" ref="C19:C24">D19+E19+F19</f>
        <v>13376</v>
      </c>
      <c r="D19" s="168">
        <v>9331</v>
      </c>
      <c r="E19" s="167">
        <v>745</v>
      </c>
      <c r="F19" s="164">
        <v>3300</v>
      </c>
      <c r="G19" s="198">
        <f aca="true" t="shared" si="7" ref="G19:G24">H19+I19+J19</f>
        <v>821</v>
      </c>
      <c r="H19" s="168"/>
      <c r="I19" s="167">
        <v>821</v>
      </c>
      <c r="J19" s="164"/>
      <c r="K19" s="192">
        <f aca="true" t="shared" si="8" ref="K19:K24">L19+M19+N19</f>
        <v>765</v>
      </c>
      <c r="L19" s="168"/>
      <c r="M19" s="167">
        <v>765</v>
      </c>
      <c r="N19" s="334"/>
      <c r="O19" s="129">
        <f t="shared" si="4"/>
        <v>5.7191985645933014</v>
      </c>
      <c r="P19" s="459">
        <f>K19/G19*100</f>
        <v>93.17904993909866</v>
      </c>
      <c r="Q19" s="230" t="e">
        <f aca="true" t="shared" si="9" ref="P19:S24">L19/H19*100</f>
        <v>#DIV/0!</v>
      </c>
      <c r="R19" s="358">
        <f t="shared" si="9"/>
        <v>93.17904993909866</v>
      </c>
      <c r="S19" s="384" t="e">
        <f t="shared" si="9"/>
        <v>#DIV/0!</v>
      </c>
    </row>
    <row r="20" spans="1:19" ht="18.75">
      <c r="A20" s="102" t="s">
        <v>18</v>
      </c>
      <c r="B20" s="103" t="s">
        <v>17</v>
      </c>
      <c r="C20" s="188">
        <f t="shared" si="6"/>
        <v>5802</v>
      </c>
      <c r="D20" s="168">
        <v>3624</v>
      </c>
      <c r="E20" s="167">
        <v>268</v>
      </c>
      <c r="F20" s="164">
        <v>1910</v>
      </c>
      <c r="G20" s="199">
        <f t="shared" si="7"/>
        <v>286</v>
      </c>
      <c r="H20" s="168"/>
      <c r="I20" s="167">
        <v>286</v>
      </c>
      <c r="J20" s="164"/>
      <c r="K20" s="154">
        <f t="shared" si="8"/>
        <v>267</v>
      </c>
      <c r="L20" s="168"/>
      <c r="M20" s="167">
        <v>267</v>
      </c>
      <c r="N20" s="334"/>
      <c r="O20" s="129">
        <f t="shared" si="4"/>
        <v>4.601861427094105</v>
      </c>
      <c r="P20" s="399">
        <f>K20/G20*100</f>
        <v>93.35664335664336</v>
      </c>
      <c r="Q20" s="230" t="e">
        <f t="shared" si="9"/>
        <v>#DIV/0!</v>
      </c>
      <c r="R20" s="358">
        <f t="shared" si="9"/>
        <v>93.35664335664336</v>
      </c>
      <c r="S20" s="385" t="e">
        <f t="shared" si="9"/>
        <v>#DIV/0!</v>
      </c>
    </row>
    <row r="21" spans="1:19" ht="18.75">
      <c r="A21" s="102" t="s">
        <v>19</v>
      </c>
      <c r="B21" s="103" t="s">
        <v>17</v>
      </c>
      <c r="C21" s="188">
        <f t="shared" si="6"/>
        <v>190004</v>
      </c>
      <c r="D21" s="168">
        <v>187864</v>
      </c>
      <c r="E21" s="167">
        <v>770</v>
      </c>
      <c r="F21" s="164">
        <v>1370</v>
      </c>
      <c r="G21" s="199">
        <f t="shared" si="7"/>
        <v>833</v>
      </c>
      <c r="H21" s="168"/>
      <c r="I21" s="167">
        <v>833</v>
      </c>
      <c r="J21" s="164"/>
      <c r="K21" s="154">
        <f t="shared" si="8"/>
        <v>648</v>
      </c>
      <c r="L21" s="168"/>
      <c r="M21" s="167">
        <v>648</v>
      </c>
      <c r="N21" s="334"/>
      <c r="O21" s="129">
        <f t="shared" si="4"/>
        <v>0.34104545167470157</v>
      </c>
      <c r="P21" s="396">
        <f>K21/G21*100</f>
        <v>77.79111644657863</v>
      </c>
      <c r="Q21" s="227" t="e">
        <f t="shared" si="9"/>
        <v>#DIV/0!</v>
      </c>
      <c r="R21" s="354">
        <f t="shared" si="9"/>
        <v>77.79111644657863</v>
      </c>
      <c r="S21" s="381" t="e">
        <f t="shared" si="9"/>
        <v>#DIV/0!</v>
      </c>
    </row>
    <row r="22" spans="1:19" ht="18.75">
      <c r="A22" s="104" t="s">
        <v>20</v>
      </c>
      <c r="B22" s="103" t="s">
        <v>17</v>
      </c>
      <c r="C22" s="188">
        <f t="shared" si="6"/>
        <v>571</v>
      </c>
      <c r="D22" s="168">
        <v>252</v>
      </c>
      <c r="E22" s="167">
        <v>89</v>
      </c>
      <c r="F22" s="164">
        <v>230</v>
      </c>
      <c r="G22" s="199">
        <f t="shared" si="7"/>
        <v>86</v>
      </c>
      <c r="H22" s="168"/>
      <c r="I22" s="167">
        <v>86</v>
      </c>
      <c r="J22" s="164"/>
      <c r="K22" s="154">
        <f t="shared" si="8"/>
        <v>89</v>
      </c>
      <c r="L22" s="168"/>
      <c r="M22" s="167">
        <v>89</v>
      </c>
      <c r="N22" s="334"/>
      <c r="O22" s="129">
        <f t="shared" si="4"/>
        <v>15.586690017513135</v>
      </c>
      <c r="P22" s="396">
        <f>K22/G22*100</f>
        <v>103.48837209302326</v>
      </c>
      <c r="Q22" s="227" t="e">
        <f t="shared" si="9"/>
        <v>#DIV/0!</v>
      </c>
      <c r="R22" s="354">
        <f t="shared" si="9"/>
        <v>103.48837209302326</v>
      </c>
      <c r="S22" s="381" t="e">
        <f t="shared" si="9"/>
        <v>#DIV/0!</v>
      </c>
    </row>
    <row r="23" spans="1:19" ht="18.75">
      <c r="A23" s="130" t="s">
        <v>21</v>
      </c>
      <c r="B23" s="131" t="s">
        <v>17</v>
      </c>
      <c r="C23" s="188">
        <f t="shared" si="6"/>
        <v>2908</v>
      </c>
      <c r="D23" s="168">
        <v>278</v>
      </c>
      <c r="E23" s="167">
        <v>440</v>
      </c>
      <c r="F23" s="164">
        <v>2190</v>
      </c>
      <c r="G23" s="199">
        <f t="shared" si="7"/>
        <v>413</v>
      </c>
      <c r="H23" s="168"/>
      <c r="I23" s="167">
        <v>413</v>
      </c>
      <c r="J23" s="164"/>
      <c r="K23" s="154">
        <f t="shared" si="8"/>
        <v>443</v>
      </c>
      <c r="L23" s="168"/>
      <c r="M23" s="167">
        <v>443</v>
      </c>
      <c r="N23" s="334"/>
      <c r="O23" s="129">
        <f t="shared" si="4"/>
        <v>15.233837689133425</v>
      </c>
      <c r="P23" s="396">
        <f t="shared" si="9"/>
        <v>107.26392251815982</v>
      </c>
      <c r="Q23" s="231" t="e">
        <f t="shared" si="9"/>
        <v>#DIV/0!</v>
      </c>
      <c r="R23" s="359">
        <f t="shared" si="9"/>
        <v>107.26392251815982</v>
      </c>
      <c r="S23" s="381" t="e">
        <f t="shared" si="9"/>
        <v>#DIV/0!</v>
      </c>
    </row>
    <row r="24" spans="1:19" ht="19.5" thickBot="1">
      <c r="A24" s="106" t="s">
        <v>22</v>
      </c>
      <c r="B24" s="107" t="s">
        <v>23</v>
      </c>
      <c r="C24" s="345">
        <f t="shared" si="6"/>
        <v>2726.5</v>
      </c>
      <c r="D24" s="346">
        <v>2715</v>
      </c>
      <c r="E24" s="347">
        <v>0.2</v>
      </c>
      <c r="F24" s="348">
        <v>11.3</v>
      </c>
      <c r="G24" s="219">
        <f t="shared" si="7"/>
        <v>0.213</v>
      </c>
      <c r="H24" s="349"/>
      <c r="I24" s="347">
        <v>0.213</v>
      </c>
      <c r="J24" s="451"/>
      <c r="K24" s="220">
        <f t="shared" si="8"/>
        <v>0.128</v>
      </c>
      <c r="L24" s="346"/>
      <c r="M24" s="343">
        <v>0.128</v>
      </c>
      <c r="N24" s="344"/>
      <c r="O24" s="337">
        <f t="shared" si="4"/>
        <v>0.0046946634879882635</v>
      </c>
      <c r="P24" s="397">
        <f t="shared" si="9"/>
        <v>60.093896713615024</v>
      </c>
      <c r="Q24" s="228" t="e">
        <f t="shared" si="9"/>
        <v>#DIV/0!</v>
      </c>
      <c r="R24" s="356">
        <f t="shared" si="9"/>
        <v>60.093896713615024</v>
      </c>
      <c r="S24" s="382" t="e">
        <f t="shared" si="9"/>
        <v>#DIV/0!</v>
      </c>
    </row>
    <row r="25" spans="1:19" ht="19.5" thickBot="1">
      <c r="A25" s="108" t="s">
        <v>38</v>
      </c>
      <c r="B25" s="109"/>
      <c r="C25" s="186"/>
      <c r="D25" s="148"/>
      <c r="E25" s="126"/>
      <c r="F25" s="149"/>
      <c r="G25" s="204"/>
      <c r="H25" s="125"/>
      <c r="I25" s="126"/>
      <c r="J25" s="127"/>
      <c r="K25" s="124"/>
      <c r="L25" s="148"/>
      <c r="M25" s="126"/>
      <c r="N25" s="149"/>
      <c r="O25" s="339"/>
      <c r="P25" s="400"/>
      <c r="Q25" s="110"/>
      <c r="R25" s="110"/>
      <c r="S25" s="386"/>
    </row>
    <row r="26" spans="1:19" ht="18.75">
      <c r="A26" s="101" t="s">
        <v>26</v>
      </c>
      <c r="B26" s="111" t="s">
        <v>27</v>
      </c>
      <c r="C26" s="187">
        <f>D26+E26+F26</f>
        <v>2</v>
      </c>
      <c r="D26" s="138">
        <v>2</v>
      </c>
      <c r="E26" s="139"/>
      <c r="F26" s="140"/>
      <c r="G26" s="114">
        <f>H26+I26+J26</f>
        <v>0</v>
      </c>
      <c r="H26" s="112"/>
      <c r="I26" s="113"/>
      <c r="J26" s="132"/>
      <c r="K26" s="114">
        <f>L26+M26+N26</f>
        <v>0</v>
      </c>
      <c r="L26" s="150"/>
      <c r="M26" s="113"/>
      <c r="N26" s="132"/>
      <c r="O26" s="336"/>
      <c r="P26" s="395"/>
      <c r="Q26" s="112"/>
      <c r="R26" s="112"/>
      <c r="S26" s="387"/>
    </row>
    <row r="27" spans="1:19" ht="18.75">
      <c r="A27" s="115" t="s">
        <v>28</v>
      </c>
      <c r="B27" s="105" t="s">
        <v>27</v>
      </c>
      <c r="C27" s="188">
        <f>D27+E27+F27</f>
        <v>0</v>
      </c>
      <c r="D27" s="141"/>
      <c r="E27" s="142"/>
      <c r="F27" s="143"/>
      <c r="G27" s="116">
        <f>H27+I27+J27</f>
        <v>0</v>
      </c>
      <c r="H27" s="117"/>
      <c r="I27" s="118"/>
      <c r="J27" s="133"/>
      <c r="K27" s="116">
        <f>L27+M27+N27</f>
        <v>1</v>
      </c>
      <c r="L27" s="151">
        <v>1</v>
      </c>
      <c r="M27" s="118"/>
      <c r="N27" s="133"/>
      <c r="O27" s="338"/>
      <c r="P27" s="399"/>
      <c r="Q27" s="117"/>
      <c r="R27" s="117"/>
      <c r="S27" s="388"/>
    </row>
    <row r="28" spans="1:19" ht="19.5" thickBot="1">
      <c r="A28" s="119" t="s">
        <v>29</v>
      </c>
      <c r="B28" s="120" t="s">
        <v>27</v>
      </c>
      <c r="C28" s="189">
        <f>D28+E28+F28</f>
        <v>0</v>
      </c>
      <c r="D28" s="144"/>
      <c r="E28" s="145"/>
      <c r="F28" s="146"/>
      <c r="G28" s="121">
        <f>H28+I28+J28</f>
        <v>0</v>
      </c>
      <c r="H28" s="122"/>
      <c r="I28" s="123"/>
      <c r="J28" s="134"/>
      <c r="K28" s="121">
        <f>L28+M28+N28</f>
        <v>0</v>
      </c>
      <c r="L28" s="152"/>
      <c r="M28" s="123"/>
      <c r="N28" s="134"/>
      <c r="O28" s="340"/>
      <c r="P28" s="397"/>
      <c r="Q28" s="122"/>
      <c r="R28" s="122"/>
      <c r="S28" s="389"/>
    </row>
    <row r="29" spans="1:19" ht="19.5" thickBot="1">
      <c r="A29" s="474" t="s">
        <v>66</v>
      </c>
      <c r="B29" s="371"/>
      <c r="C29" s="462"/>
      <c r="D29" s="372" t="s">
        <v>68</v>
      </c>
      <c r="E29" s="372"/>
      <c r="F29" s="372"/>
      <c r="G29" s="373"/>
      <c r="H29" s="374"/>
      <c r="I29" s="374"/>
      <c r="J29" s="374"/>
      <c r="K29" s="373"/>
      <c r="L29" s="372" t="s">
        <v>69</v>
      </c>
      <c r="M29" s="374"/>
      <c r="N29" s="374"/>
      <c r="O29" s="375"/>
      <c r="P29" s="463"/>
      <c r="Q29" s="374"/>
      <c r="R29" s="374"/>
      <c r="S29" s="390"/>
    </row>
    <row r="30" spans="1:19" ht="18.75">
      <c r="A30" s="475" t="s">
        <v>16</v>
      </c>
      <c r="B30" s="472" t="s">
        <v>17</v>
      </c>
      <c r="C30" s="187">
        <f>D30+E30+F30</f>
        <v>3659</v>
      </c>
      <c r="D30" s="138">
        <v>3659</v>
      </c>
      <c r="E30" s="139"/>
      <c r="F30" s="139"/>
      <c r="G30" s="464"/>
      <c r="H30" s="113"/>
      <c r="I30" s="113"/>
      <c r="J30" s="470"/>
      <c r="K30" s="187">
        <f>L30+M30+N30</f>
        <v>3117</v>
      </c>
      <c r="L30" s="112">
        <v>3117</v>
      </c>
      <c r="M30" s="113"/>
      <c r="N30" s="113"/>
      <c r="O30" s="465"/>
      <c r="P30" s="466"/>
      <c r="Q30" s="374"/>
      <c r="R30" s="374"/>
      <c r="S30" s="390"/>
    </row>
    <row r="31" spans="1:19" ht="19.5" thickBot="1">
      <c r="A31" s="476" t="s">
        <v>67</v>
      </c>
      <c r="B31" s="473" t="s">
        <v>17</v>
      </c>
      <c r="C31" s="189">
        <f>D31+E31+F31</f>
        <v>2075</v>
      </c>
      <c r="D31" s="144">
        <v>2075</v>
      </c>
      <c r="E31" s="145"/>
      <c r="F31" s="145"/>
      <c r="G31" s="467"/>
      <c r="H31" s="123"/>
      <c r="I31" s="123"/>
      <c r="J31" s="471"/>
      <c r="K31" s="189">
        <f>L31+M31+N31</f>
        <v>1816</v>
      </c>
      <c r="L31" s="122">
        <v>1816</v>
      </c>
      <c r="M31" s="123"/>
      <c r="N31" s="123"/>
      <c r="O31" s="468"/>
      <c r="P31" s="469"/>
      <c r="Q31" s="374"/>
      <c r="R31" s="374"/>
      <c r="S31" s="390"/>
    </row>
    <row r="32" spans="1:118" s="369" customFormat="1" ht="14.25" thickBot="1">
      <c r="A32" s="360"/>
      <c r="B32" s="361"/>
      <c r="C32" s="362"/>
      <c r="D32" s="363"/>
      <c r="E32" s="363"/>
      <c r="F32" s="363"/>
      <c r="G32" s="364"/>
      <c r="H32" s="365"/>
      <c r="I32" s="365"/>
      <c r="J32" s="365"/>
      <c r="K32" s="364"/>
      <c r="L32" s="365"/>
      <c r="M32" s="365"/>
      <c r="N32" s="365"/>
      <c r="O32" s="366"/>
      <c r="P32" s="367"/>
      <c r="Q32" s="365"/>
      <c r="R32" s="365"/>
      <c r="S32" s="391"/>
      <c r="T32" s="368"/>
      <c r="U32" s="368"/>
      <c r="V32" s="368"/>
      <c r="X32" s="370"/>
      <c r="AB32" s="370"/>
      <c r="AH32" s="368"/>
      <c r="AI32" s="368"/>
      <c r="AJ32" s="368"/>
      <c r="AK32" s="368"/>
      <c r="AM32" s="370"/>
      <c r="AQ32" s="370"/>
      <c r="AW32" s="368"/>
      <c r="AX32" s="368"/>
      <c r="AY32" s="368"/>
      <c r="AZ32" s="368"/>
      <c r="BB32" s="370"/>
      <c r="BF32" s="370"/>
      <c r="BL32" s="368"/>
      <c r="BM32" s="368"/>
      <c r="BN32" s="368"/>
      <c r="BO32" s="368"/>
      <c r="BQ32" s="370"/>
      <c r="BU32" s="370"/>
      <c r="CA32" s="368"/>
      <c r="CB32" s="368"/>
      <c r="CC32" s="368"/>
      <c r="CD32" s="368"/>
      <c r="CP32" s="368"/>
      <c r="CQ32" s="368"/>
      <c r="CR32" s="368"/>
      <c r="CS32" s="368"/>
      <c r="DJ32" s="370"/>
      <c r="DN32" s="370"/>
    </row>
    <row r="33" spans="1:19" ht="15.75" customHeight="1">
      <c r="A33" s="536" t="s">
        <v>55</v>
      </c>
      <c r="B33" s="537"/>
      <c r="C33" s="538"/>
      <c r="D33" s="483" t="s">
        <v>32</v>
      </c>
      <c r="E33" s="484" t="s">
        <v>33</v>
      </c>
      <c r="F33" s="498" t="s">
        <v>65</v>
      </c>
      <c r="G33" s="477"/>
      <c r="H33" s="478"/>
      <c r="I33" s="479"/>
      <c r="J33" s="542"/>
      <c r="K33" s="542"/>
      <c r="L33" s="542"/>
      <c r="M33" s="128"/>
      <c r="N33" s="128"/>
      <c r="O33" s="128"/>
      <c r="P33" s="95"/>
      <c r="Q33" s="95"/>
      <c r="R33" s="95"/>
      <c r="S33" s="392"/>
    </row>
    <row r="34" spans="1:16" ht="18.75" customHeight="1">
      <c r="A34" s="539"/>
      <c r="B34" s="540"/>
      <c r="C34" s="541"/>
      <c r="D34" s="227">
        <f>D35+D36+D37+D38</f>
        <v>27197.6</v>
      </c>
      <c r="E34" s="381">
        <f>E35+E36+E37+E38</f>
        <v>20423.519999999997</v>
      </c>
      <c r="F34" s="485">
        <f>E34/D34*100</f>
        <v>75.09309644968673</v>
      </c>
      <c r="G34" s="87"/>
      <c r="H34" s="547" t="s">
        <v>75</v>
      </c>
      <c r="I34" s="547"/>
      <c r="J34" s="547"/>
      <c r="K34" s="547"/>
      <c r="L34" s="547"/>
      <c r="M34" s="547"/>
      <c r="N34" s="547"/>
      <c r="O34" s="547"/>
      <c r="P34" s="547"/>
    </row>
    <row r="35" spans="1:16" ht="18.75">
      <c r="A35" s="104" t="s">
        <v>44</v>
      </c>
      <c r="B35" s="486"/>
      <c r="C35" s="487"/>
      <c r="D35" s="227">
        <v>10985</v>
      </c>
      <c r="E35" s="488">
        <v>10931.72</v>
      </c>
      <c r="F35" s="485">
        <f>E35/D35*100</f>
        <v>99.51497496586254</v>
      </c>
      <c r="G35" s="87"/>
      <c r="H35" s="547"/>
      <c r="I35" s="547"/>
      <c r="J35" s="547"/>
      <c r="K35" s="547"/>
      <c r="L35" s="547"/>
      <c r="M35" s="547"/>
      <c r="N35" s="547"/>
      <c r="O35" s="547"/>
      <c r="P35" s="547"/>
    </row>
    <row r="36" spans="1:16" ht="18.75">
      <c r="A36" s="104" t="s">
        <v>43</v>
      </c>
      <c r="B36" s="486"/>
      <c r="C36" s="487"/>
      <c r="D36" s="227">
        <v>2555</v>
      </c>
      <c r="E36" s="488">
        <v>606</v>
      </c>
      <c r="F36" s="499">
        <f>E36/D36*100</f>
        <v>23.71819960861057</v>
      </c>
      <c r="G36" s="87"/>
      <c r="H36" s="547"/>
      <c r="I36" s="547"/>
      <c r="J36" s="547"/>
      <c r="K36" s="547"/>
      <c r="L36" s="547"/>
      <c r="M36" s="547"/>
      <c r="N36" s="547"/>
      <c r="O36" s="547"/>
      <c r="P36" s="547"/>
    </row>
    <row r="37" spans="1:16" ht="18.75">
      <c r="A37" s="489" t="s">
        <v>42</v>
      </c>
      <c r="B37" s="490"/>
      <c r="C37" s="491"/>
      <c r="D37" s="492">
        <v>119</v>
      </c>
      <c r="E37" s="500">
        <v>0</v>
      </c>
      <c r="F37" s="499">
        <f>E37/D37*100</f>
        <v>0</v>
      </c>
      <c r="G37" s="87"/>
      <c r="H37" s="547"/>
      <c r="I37" s="547"/>
      <c r="J37" s="547"/>
      <c r="K37" s="547"/>
      <c r="L37" s="547"/>
      <c r="M37" s="547"/>
      <c r="N37" s="547"/>
      <c r="O37" s="547"/>
      <c r="P37" s="547"/>
    </row>
    <row r="38" spans="1:19" ht="21" thickBot="1">
      <c r="A38" s="493" t="s">
        <v>56</v>
      </c>
      <c r="B38" s="494"/>
      <c r="C38" s="495"/>
      <c r="D38" s="496">
        <v>13538.6</v>
      </c>
      <c r="E38" s="497">
        <v>8885.8</v>
      </c>
      <c r="F38" s="501">
        <f>E38/D38*100</f>
        <v>65.63307875260365</v>
      </c>
      <c r="G38" s="480"/>
      <c r="H38" s="481"/>
      <c r="I38" s="482"/>
      <c r="J38" s="128"/>
      <c r="K38" s="128"/>
      <c r="L38" s="128"/>
      <c r="M38" s="128"/>
      <c r="N38" s="235"/>
      <c r="O38" s="235"/>
      <c r="P38" s="95"/>
      <c r="Q38" s="95"/>
      <c r="R38" s="95"/>
      <c r="S38" s="392"/>
    </row>
    <row r="39" spans="1:19" ht="24">
      <c r="A39" s="543" t="s">
        <v>58</v>
      </c>
      <c r="B39" s="543"/>
      <c r="C39" s="543"/>
      <c r="D39" s="543"/>
      <c r="E39" s="543"/>
      <c r="F39" s="543"/>
      <c r="G39" s="543"/>
      <c r="H39" s="543"/>
      <c r="I39" s="543"/>
      <c r="J39" s="543"/>
      <c r="K39" s="543"/>
      <c r="L39" s="543"/>
      <c r="M39" s="543"/>
      <c r="N39" s="543"/>
      <c r="O39" s="93"/>
      <c r="P39" s="93"/>
      <c r="Q39" s="94"/>
      <c r="R39" s="94"/>
      <c r="S39" s="393"/>
    </row>
    <row r="40" spans="1:5" ht="14.25" thickBot="1">
      <c r="A40" s="449"/>
      <c r="B40" s="450"/>
      <c r="C40" s="362"/>
      <c r="D40" s="391"/>
      <c r="E40" s="363"/>
    </row>
    <row r="41" spans="1:18" ht="18" thickBot="1">
      <c r="A41" s="275"/>
      <c r="B41" s="275"/>
      <c r="C41" s="544" t="s">
        <v>63</v>
      </c>
      <c r="D41" s="545"/>
      <c r="E41" s="545"/>
      <c r="F41" s="545"/>
      <c r="G41" s="545"/>
      <c r="H41" s="545"/>
      <c r="I41" s="545"/>
      <c r="J41" s="545"/>
      <c r="K41" s="545"/>
      <c r="L41" s="545"/>
      <c r="M41" s="545"/>
      <c r="N41" s="546"/>
      <c r="O41" s="548" t="s">
        <v>61</v>
      </c>
      <c r="P41" s="555" t="s">
        <v>57</v>
      </c>
      <c r="Q41" s="10"/>
      <c r="R41" s="87"/>
    </row>
    <row r="42" spans="1:18" ht="18" customHeight="1">
      <c r="A42" s="277"/>
      <c r="B42" s="277"/>
      <c r="C42" s="558" t="s">
        <v>2</v>
      </c>
      <c r="D42" s="531" t="s">
        <v>3</v>
      </c>
      <c r="E42" s="532"/>
      <c r="F42" s="533"/>
      <c r="G42" s="560" t="s">
        <v>2</v>
      </c>
      <c r="H42" s="531" t="s">
        <v>3</v>
      </c>
      <c r="I42" s="532"/>
      <c r="J42" s="533"/>
      <c r="K42" s="560" t="s">
        <v>2</v>
      </c>
      <c r="L42" s="531" t="s">
        <v>3</v>
      </c>
      <c r="M42" s="532"/>
      <c r="N42" s="533"/>
      <c r="O42" s="549"/>
      <c r="P42" s="556"/>
      <c r="Q42" s="165"/>
      <c r="R42" s="350"/>
    </row>
    <row r="43" spans="1:18" ht="35.25" thickBot="1">
      <c r="A43" s="276"/>
      <c r="B43" s="269"/>
      <c r="C43" s="559"/>
      <c r="D43" s="240" t="s">
        <v>4</v>
      </c>
      <c r="E43" s="241" t="s">
        <v>5</v>
      </c>
      <c r="F43" s="242" t="s">
        <v>6</v>
      </c>
      <c r="G43" s="561"/>
      <c r="H43" s="240" t="s">
        <v>4</v>
      </c>
      <c r="I43" s="241" t="s">
        <v>5</v>
      </c>
      <c r="J43" s="242" t="s">
        <v>6</v>
      </c>
      <c r="K43" s="561"/>
      <c r="L43" s="240" t="s">
        <v>4</v>
      </c>
      <c r="M43" s="241" t="s">
        <v>5</v>
      </c>
      <c r="N43" s="242" t="s">
        <v>6</v>
      </c>
      <c r="O43" s="550"/>
      <c r="P43" s="557"/>
      <c r="Q43" s="6" t="s">
        <v>5</v>
      </c>
      <c r="R43" s="351"/>
    </row>
    <row r="44" spans="1:19" ht="18" thickBot="1">
      <c r="A44" s="243" t="s">
        <v>36</v>
      </c>
      <c r="B44" s="244" t="s">
        <v>34</v>
      </c>
      <c r="C44" s="245"/>
      <c r="D44" s="246">
        <v>8875</v>
      </c>
      <c r="E44" s="433">
        <v>8983</v>
      </c>
      <c r="F44" s="433">
        <v>8186</v>
      </c>
      <c r="G44" s="247"/>
      <c r="H44" s="246">
        <v>8875</v>
      </c>
      <c r="I44" s="433">
        <v>8983</v>
      </c>
      <c r="J44" s="433">
        <v>8186</v>
      </c>
      <c r="K44" s="247" t="s">
        <v>31</v>
      </c>
      <c r="L44" s="246">
        <v>8875</v>
      </c>
      <c r="M44" s="433">
        <v>8983</v>
      </c>
      <c r="N44" s="433">
        <v>8186</v>
      </c>
      <c r="O44" s="5"/>
      <c r="P44" s="5"/>
      <c r="S44" s="184"/>
    </row>
    <row r="45" spans="1:19" ht="18" thickBot="1">
      <c r="A45" s="248" t="s">
        <v>45</v>
      </c>
      <c r="B45" s="249" t="s">
        <v>34</v>
      </c>
      <c r="C45" s="250"/>
      <c r="D45" s="251">
        <v>23099</v>
      </c>
      <c r="E45" s="434">
        <v>23099</v>
      </c>
      <c r="F45" s="435">
        <v>0</v>
      </c>
      <c r="G45" s="252"/>
      <c r="H45" s="251">
        <v>23099</v>
      </c>
      <c r="I45" s="434">
        <v>23099</v>
      </c>
      <c r="J45" s="435">
        <v>0</v>
      </c>
      <c r="K45" s="252"/>
      <c r="L45" s="251">
        <v>23099</v>
      </c>
      <c r="M45" s="434">
        <v>23099</v>
      </c>
      <c r="N45" s="435">
        <v>0</v>
      </c>
      <c r="O45" s="5"/>
      <c r="P45" s="5"/>
      <c r="S45" s="184"/>
    </row>
    <row r="46" spans="1:19" ht="18" thickBot="1">
      <c r="A46" s="248" t="s">
        <v>9</v>
      </c>
      <c r="B46" s="249" t="s">
        <v>34</v>
      </c>
      <c r="C46" s="253"/>
      <c r="D46" s="254">
        <v>8976.4</v>
      </c>
      <c r="E46" s="436">
        <v>12313.8</v>
      </c>
      <c r="F46" s="437">
        <v>12313.1</v>
      </c>
      <c r="G46" s="255"/>
      <c r="H46" s="254">
        <v>8976.4</v>
      </c>
      <c r="I46" s="436">
        <v>12313.8</v>
      </c>
      <c r="J46" s="437">
        <v>12313.1</v>
      </c>
      <c r="K46" s="255"/>
      <c r="L46" s="254">
        <v>8976.4</v>
      </c>
      <c r="M46" s="436">
        <v>12313.8</v>
      </c>
      <c r="N46" s="437">
        <v>12313.1</v>
      </c>
      <c r="O46" s="5"/>
      <c r="P46" s="5"/>
      <c r="S46" s="184"/>
    </row>
    <row r="47" spans="1:19" ht="18" thickBot="1">
      <c r="A47" s="248" t="s">
        <v>10</v>
      </c>
      <c r="B47" s="249" t="s">
        <v>34</v>
      </c>
      <c r="C47" s="253"/>
      <c r="D47" s="254">
        <v>10200</v>
      </c>
      <c r="E47" s="436">
        <v>13176</v>
      </c>
      <c r="F47" s="436">
        <v>26462.8</v>
      </c>
      <c r="G47" s="255"/>
      <c r="H47" s="254">
        <v>10200</v>
      </c>
      <c r="I47" s="436">
        <v>13176</v>
      </c>
      <c r="J47" s="436">
        <v>26462.8</v>
      </c>
      <c r="K47" s="255"/>
      <c r="L47" s="254">
        <v>10200</v>
      </c>
      <c r="M47" s="436">
        <v>13176</v>
      </c>
      <c r="N47" s="436">
        <v>26462.8</v>
      </c>
      <c r="O47" s="5"/>
      <c r="P47" s="5"/>
      <c r="S47" s="184"/>
    </row>
    <row r="48" spans="1:19" ht="18" thickBot="1">
      <c r="A48" s="256" t="s">
        <v>24</v>
      </c>
      <c r="B48" s="257" t="s">
        <v>34</v>
      </c>
      <c r="C48" s="258"/>
      <c r="D48" s="254">
        <v>79835</v>
      </c>
      <c r="E48" s="436">
        <v>0</v>
      </c>
      <c r="F48" s="437">
        <v>41340</v>
      </c>
      <c r="G48" s="259"/>
      <c r="H48" s="254">
        <v>79835</v>
      </c>
      <c r="I48" s="436">
        <v>0</v>
      </c>
      <c r="J48" s="437">
        <v>41340</v>
      </c>
      <c r="K48" s="259"/>
      <c r="L48" s="254">
        <v>79835</v>
      </c>
      <c r="M48" s="436">
        <v>0</v>
      </c>
      <c r="N48" s="437">
        <v>41340</v>
      </c>
      <c r="O48" s="5"/>
      <c r="P48" s="5"/>
      <c r="S48" s="184"/>
    </row>
    <row r="49" spans="1:19" ht="18" thickBot="1">
      <c r="A49" s="280" t="s">
        <v>48</v>
      </c>
      <c r="B49" s="281"/>
      <c r="C49" s="282"/>
      <c r="D49" s="283">
        <v>89.1182</v>
      </c>
      <c r="E49" s="438">
        <v>95.91018</v>
      </c>
      <c r="F49" s="439">
        <v>84.49141</v>
      </c>
      <c r="G49" s="262"/>
      <c r="H49" s="283">
        <v>89.1182</v>
      </c>
      <c r="I49" s="438">
        <v>95.91018</v>
      </c>
      <c r="J49" s="439">
        <v>84.49141</v>
      </c>
      <c r="K49" s="262"/>
      <c r="L49" s="283">
        <v>89.1182</v>
      </c>
      <c r="M49" s="438">
        <v>95.91018</v>
      </c>
      <c r="N49" s="439">
        <v>84.49141</v>
      </c>
      <c r="O49" s="5"/>
      <c r="P49" s="5"/>
      <c r="S49" s="184"/>
    </row>
    <row r="50" spans="1:16" s="163" customFormat="1" ht="18" thickBot="1">
      <c r="A50" s="239"/>
      <c r="B50" s="239"/>
      <c r="C50" s="278"/>
      <c r="D50" s="279"/>
      <c r="E50" s="440"/>
      <c r="F50" s="440"/>
      <c r="G50" s="263"/>
      <c r="H50" s="279"/>
      <c r="I50" s="440"/>
      <c r="J50" s="440"/>
      <c r="K50" s="263"/>
      <c r="L50" s="279"/>
      <c r="M50" s="440"/>
      <c r="N50" s="440"/>
      <c r="O50" s="5"/>
      <c r="P50" s="5"/>
    </row>
    <row r="51" spans="1:19" ht="18" thickBot="1">
      <c r="A51" s="264" t="s">
        <v>11</v>
      </c>
      <c r="B51" s="244" t="s">
        <v>41</v>
      </c>
      <c r="C51" s="260"/>
      <c r="D51" s="261">
        <v>22479.9</v>
      </c>
      <c r="E51" s="441">
        <v>22480</v>
      </c>
      <c r="F51" s="442">
        <v>35987.2</v>
      </c>
      <c r="G51" s="262"/>
      <c r="H51" s="261">
        <v>22479.9</v>
      </c>
      <c r="I51" s="441">
        <v>22480</v>
      </c>
      <c r="J51" s="442">
        <v>35987.2</v>
      </c>
      <c r="K51" s="262"/>
      <c r="L51" s="261">
        <v>22479.9</v>
      </c>
      <c r="M51" s="441">
        <v>22480</v>
      </c>
      <c r="N51" s="442">
        <v>35987.2</v>
      </c>
      <c r="O51" s="5"/>
      <c r="P51" s="5"/>
      <c r="S51" s="184"/>
    </row>
    <row r="52" spans="1:19" ht="18" thickBot="1">
      <c r="A52" s="402" t="s">
        <v>53</v>
      </c>
      <c r="B52" s="265" t="s">
        <v>41</v>
      </c>
      <c r="C52" s="250"/>
      <c r="D52" s="404">
        <v>86386.1</v>
      </c>
      <c r="E52" s="443">
        <v>121896.8</v>
      </c>
      <c r="F52" s="444">
        <v>98705.3</v>
      </c>
      <c r="G52" s="252"/>
      <c r="H52" s="404">
        <v>86386.1</v>
      </c>
      <c r="I52" s="447">
        <v>121896.8</v>
      </c>
      <c r="J52" s="448">
        <v>98705.3</v>
      </c>
      <c r="K52" s="252"/>
      <c r="L52" s="404">
        <v>86386.1</v>
      </c>
      <c r="M52" s="443">
        <v>121896.8</v>
      </c>
      <c r="N52" s="444">
        <v>98705.3</v>
      </c>
      <c r="O52" s="5"/>
      <c r="P52" s="5"/>
      <c r="S52" s="184"/>
    </row>
    <row r="53" spans="1:19" ht="18" thickBot="1">
      <c r="A53" s="266" t="s">
        <v>13</v>
      </c>
      <c r="B53" s="267" t="s">
        <v>14</v>
      </c>
      <c r="C53" s="250"/>
      <c r="D53" s="268">
        <v>3783.7</v>
      </c>
      <c r="E53" s="445">
        <v>3783.7</v>
      </c>
      <c r="F53" s="446">
        <v>4816.5</v>
      </c>
      <c r="G53" s="269"/>
      <c r="H53" s="268">
        <v>3783.7</v>
      </c>
      <c r="I53" s="445">
        <v>3783.7</v>
      </c>
      <c r="J53" s="446">
        <v>4816.5</v>
      </c>
      <c r="K53" s="269"/>
      <c r="L53" s="268">
        <v>3783.7</v>
      </c>
      <c r="M53" s="445">
        <v>3783.7</v>
      </c>
      <c r="N53" s="446">
        <v>4816.5</v>
      </c>
      <c r="O53" s="5"/>
      <c r="P53" s="5"/>
      <c r="S53" s="184"/>
    </row>
    <row r="54" spans="1:19" ht="18" thickBot="1">
      <c r="A54" s="271" t="s">
        <v>49</v>
      </c>
      <c r="B54" s="285"/>
      <c r="C54" s="286"/>
      <c r="D54" s="452">
        <v>99.48</v>
      </c>
      <c r="E54" s="431">
        <v>95.58331</v>
      </c>
      <c r="F54" s="432">
        <v>91.38508</v>
      </c>
      <c r="G54" s="270"/>
      <c r="H54" s="452">
        <v>99.48</v>
      </c>
      <c r="I54" s="431">
        <v>95.58331</v>
      </c>
      <c r="J54" s="432">
        <v>91.38508</v>
      </c>
      <c r="K54" s="270"/>
      <c r="L54" s="452">
        <v>99.48</v>
      </c>
      <c r="M54" s="431">
        <v>95.58331</v>
      </c>
      <c r="N54" s="432">
        <v>91.38508</v>
      </c>
      <c r="O54" s="5"/>
      <c r="P54" s="5"/>
      <c r="S54" s="184"/>
    </row>
    <row r="55" spans="1:19" ht="18" thickBot="1">
      <c r="A55" s="299" t="s">
        <v>51</v>
      </c>
      <c r="B55" s="284"/>
      <c r="C55" s="174"/>
      <c r="D55" s="89"/>
      <c r="E55" s="87"/>
      <c r="F55" s="88"/>
      <c r="G55" s="86"/>
      <c r="H55" s="89"/>
      <c r="I55" s="87"/>
      <c r="J55" s="88"/>
      <c r="K55" s="86"/>
      <c r="L55" s="89"/>
      <c r="M55" s="87"/>
      <c r="N55" s="88"/>
      <c r="O55" s="5"/>
      <c r="P55" s="5"/>
      <c r="S55" s="184"/>
    </row>
    <row r="56" spans="1:19" ht="18" thickBot="1">
      <c r="A56" s="12" t="s">
        <v>36</v>
      </c>
      <c r="B56" s="28"/>
      <c r="C56" s="236">
        <f>(D56+E56+F56)</f>
        <v>206504.912</v>
      </c>
      <c r="D56" s="54">
        <f aca="true" t="shared" si="10" ref="D56:F59">(D9*D44)</f>
        <v>185718.25</v>
      </c>
      <c r="E56" s="55">
        <f t="shared" si="10"/>
        <v>20786.662</v>
      </c>
      <c r="F56" s="56">
        <f t="shared" si="10"/>
        <v>0</v>
      </c>
      <c r="G56" s="415">
        <f>(H56+I56+J56)</f>
        <v>181897.93349999998</v>
      </c>
      <c r="H56" s="54">
        <f aca="true" t="shared" si="11" ref="H56:J60">(H9*H44)</f>
        <v>150125.0625</v>
      </c>
      <c r="I56" s="55">
        <f t="shared" si="11"/>
        <v>31772.871</v>
      </c>
      <c r="J56" s="56">
        <f t="shared" si="11"/>
        <v>0</v>
      </c>
      <c r="K56" s="412">
        <f>(L56+M56+N56)</f>
        <v>144493.298</v>
      </c>
      <c r="L56" s="327">
        <f aca="true" t="shared" si="12" ref="L56:N60">(L9*L44)</f>
        <v>130515.75</v>
      </c>
      <c r="M56" s="328">
        <f t="shared" si="12"/>
        <v>13977.548</v>
      </c>
      <c r="N56" s="56">
        <f t="shared" si="12"/>
        <v>0</v>
      </c>
      <c r="O56" s="5">
        <f aca="true" t="shared" si="13" ref="O56:O70">K56/C56*100</f>
        <v>69.97087701235891</v>
      </c>
      <c r="P56" s="5">
        <f aca="true" t="shared" si="14" ref="P56:P70">K56/G56*100</f>
        <v>79.43647034340829</v>
      </c>
      <c r="S56" s="184"/>
    </row>
    <row r="57" spans="1:19" ht="18" thickBot="1">
      <c r="A57" s="292" t="s">
        <v>45</v>
      </c>
      <c r="B57" s="31"/>
      <c r="C57" s="236">
        <f>(D57+E57+F57)</f>
        <v>8916.214</v>
      </c>
      <c r="D57" s="57">
        <f t="shared" si="10"/>
        <v>831.564</v>
      </c>
      <c r="E57" s="58">
        <f t="shared" si="10"/>
        <v>8084.65</v>
      </c>
      <c r="F57" s="59">
        <f t="shared" si="10"/>
        <v>0</v>
      </c>
      <c r="G57" s="416"/>
      <c r="H57" s="57">
        <f t="shared" si="11"/>
        <v>0</v>
      </c>
      <c r="I57" s="58">
        <f t="shared" si="11"/>
        <v>2425.395</v>
      </c>
      <c r="J57" s="318">
        <f t="shared" si="11"/>
        <v>0</v>
      </c>
      <c r="K57" s="413"/>
      <c r="L57" s="57">
        <f t="shared" si="12"/>
        <v>0</v>
      </c>
      <c r="M57" s="58">
        <f t="shared" si="12"/>
        <v>2771.88</v>
      </c>
      <c r="N57" s="59">
        <f t="shared" si="12"/>
        <v>0</v>
      </c>
      <c r="O57" s="5">
        <f t="shared" si="13"/>
        <v>0</v>
      </c>
      <c r="P57" s="5" t="e">
        <f t="shared" si="14"/>
        <v>#DIV/0!</v>
      </c>
      <c r="S57" s="184"/>
    </row>
    <row r="58" spans="1:19" ht="18" thickBot="1">
      <c r="A58" s="7" t="s">
        <v>9</v>
      </c>
      <c r="B58" s="29"/>
      <c r="C58" s="175">
        <f>(D58+E58+F58)</f>
        <v>629332.3086999999</v>
      </c>
      <c r="D58" s="57">
        <f t="shared" si="10"/>
        <v>29792.671599999998</v>
      </c>
      <c r="E58" s="58">
        <f t="shared" si="10"/>
        <v>43713.99</v>
      </c>
      <c r="F58" s="59">
        <f t="shared" si="10"/>
        <v>555825.6471</v>
      </c>
      <c r="G58" s="417">
        <f>(H58+I58+J58)</f>
        <v>335562.01951</v>
      </c>
      <c r="H58" s="57">
        <f t="shared" si="11"/>
        <v>18742.7232</v>
      </c>
      <c r="I58" s="58">
        <f t="shared" si="11"/>
        <v>35217.46799999999</v>
      </c>
      <c r="J58" s="318">
        <f t="shared" si="11"/>
        <v>281601.82831</v>
      </c>
      <c r="K58" s="414">
        <f>(L58+M58+N58)</f>
        <v>344318.47362</v>
      </c>
      <c r="L58" s="57">
        <f t="shared" si="12"/>
        <v>35304.1812</v>
      </c>
      <c r="M58" s="58">
        <f t="shared" si="12"/>
        <v>39970.5948</v>
      </c>
      <c r="N58" s="318">
        <f t="shared" si="12"/>
        <v>269043.69762</v>
      </c>
      <c r="O58" s="5">
        <f t="shared" si="13"/>
        <v>54.71171094508913</v>
      </c>
      <c r="P58" s="5">
        <f t="shared" si="14"/>
        <v>102.6094890365681</v>
      </c>
      <c r="S58" s="184"/>
    </row>
    <row r="59" spans="1:19" ht="18" thickBot="1">
      <c r="A59" s="7" t="s">
        <v>10</v>
      </c>
      <c r="B59" s="29"/>
      <c r="C59" s="176">
        <f>(D59+E59+F59)</f>
        <v>411717.048</v>
      </c>
      <c r="D59" s="57">
        <f t="shared" si="10"/>
        <v>21358.8</v>
      </c>
      <c r="E59" s="58">
        <f t="shared" si="10"/>
        <v>55339.200000000004</v>
      </c>
      <c r="F59" s="59">
        <f t="shared" si="10"/>
        <v>335019.048</v>
      </c>
      <c r="G59" s="417">
        <f>(H59+I59+J59)</f>
        <v>271289.82956</v>
      </c>
      <c r="H59" s="57">
        <f t="shared" si="11"/>
        <v>14075.999999999998</v>
      </c>
      <c r="I59" s="58">
        <f t="shared" si="11"/>
        <v>65287.08</v>
      </c>
      <c r="J59" s="318">
        <f t="shared" si="11"/>
        <v>191926.74956</v>
      </c>
      <c r="K59" s="414">
        <f>(L59+M59+N59)</f>
        <v>250371.16443999996</v>
      </c>
      <c r="L59" s="57">
        <f t="shared" si="12"/>
        <v>20705.999999999996</v>
      </c>
      <c r="M59" s="58">
        <f t="shared" si="12"/>
        <v>44100.072</v>
      </c>
      <c r="N59" s="318">
        <f t="shared" si="12"/>
        <v>185565.09243999998</v>
      </c>
      <c r="O59" s="5">
        <f t="shared" si="13"/>
        <v>60.81146400330743</v>
      </c>
      <c r="P59" s="5">
        <f t="shared" si="14"/>
        <v>92.28918195940938</v>
      </c>
      <c r="S59" s="184"/>
    </row>
    <row r="60" spans="1:19" ht="18" thickBot="1">
      <c r="A60" s="7" t="s">
        <v>24</v>
      </c>
      <c r="B60" s="29"/>
      <c r="C60" s="403">
        <f>(D60+E60+F60)</f>
        <v>47540.99999999999</v>
      </c>
      <c r="D60" s="57">
        <f>(D13*D48)</f>
        <v>0</v>
      </c>
      <c r="E60" s="91">
        <f>(E12*E48)</f>
        <v>0</v>
      </c>
      <c r="F60" s="59">
        <f>(F13*F48)</f>
        <v>47540.99999999999</v>
      </c>
      <c r="G60" s="417">
        <f>(H60+I60+J60)</f>
        <v>87198.46200000001</v>
      </c>
      <c r="H60" s="411">
        <f t="shared" si="11"/>
        <v>0</v>
      </c>
      <c r="I60" s="58">
        <f t="shared" si="11"/>
        <v>0</v>
      </c>
      <c r="J60" s="318">
        <f t="shared" si="11"/>
        <v>87198.46200000001</v>
      </c>
      <c r="K60" s="414">
        <f>(L60+M60+N60)</f>
        <v>86524.62</v>
      </c>
      <c r="L60" s="57">
        <f t="shared" si="12"/>
        <v>0</v>
      </c>
      <c r="M60" s="58">
        <f t="shared" si="12"/>
        <v>0</v>
      </c>
      <c r="N60" s="318">
        <f t="shared" si="12"/>
        <v>86524.62</v>
      </c>
      <c r="O60" s="5">
        <f t="shared" si="13"/>
        <v>182.00000000000003</v>
      </c>
      <c r="P60" s="5">
        <f t="shared" si="14"/>
        <v>99.22723178305597</v>
      </c>
      <c r="S60" s="184"/>
    </row>
    <row r="61" spans="1:19" ht="18" thickBot="1">
      <c r="A61" s="81" t="s">
        <v>39</v>
      </c>
      <c r="B61" s="237"/>
      <c r="C61" s="272">
        <f>D61+E61+F61</f>
        <v>1304011.4827</v>
      </c>
      <c r="D61" s="238">
        <f>SUM(D56:D60)</f>
        <v>237701.2856</v>
      </c>
      <c r="E61" s="238">
        <f>SUM(E56:E60)</f>
        <v>127924.50200000001</v>
      </c>
      <c r="F61" s="238">
        <f>SUM(F56:F60)</f>
        <v>938385.6950999999</v>
      </c>
      <c r="G61" s="418">
        <f>H61+I61+J61</f>
        <v>878373.6395700001</v>
      </c>
      <c r="H61" s="319">
        <f>SUM(H56:H60)</f>
        <v>182943.7857</v>
      </c>
      <c r="I61" s="319">
        <f>SUM(I56:I60)</f>
        <v>134702.814</v>
      </c>
      <c r="J61" s="319">
        <f>SUM(J56:J60)</f>
        <v>560727.0398700001</v>
      </c>
      <c r="K61" s="423">
        <f>L61+M61+N61</f>
        <v>828479.4360599999</v>
      </c>
      <c r="L61" s="238">
        <f>SUM(L56:L60)</f>
        <v>186525.9312</v>
      </c>
      <c r="M61" s="238">
        <f>SUM(M56:M60)</f>
        <v>100820.09479999999</v>
      </c>
      <c r="N61" s="319">
        <f>SUM(N56:N60)</f>
        <v>541133.4100599999</v>
      </c>
      <c r="O61" s="401">
        <f>K61/C61*100</f>
        <v>63.53313962731409</v>
      </c>
      <c r="P61" s="401">
        <f t="shared" si="14"/>
        <v>94.31970618626198</v>
      </c>
      <c r="S61" s="184"/>
    </row>
    <row r="62" spans="1:19" ht="18" thickBot="1">
      <c r="A62" s="551" t="s">
        <v>46</v>
      </c>
      <c r="B62" s="287" t="s">
        <v>47</v>
      </c>
      <c r="C62" s="274">
        <f>D62+E62+F62</f>
        <v>1510733.8614732716</v>
      </c>
      <c r="D62" s="273">
        <f>D61/D49*100</f>
        <v>266725.8602619892</v>
      </c>
      <c r="E62" s="273">
        <f>E61/E49*100</f>
        <v>133379.48276189246</v>
      </c>
      <c r="F62" s="273">
        <f>F61/F49*100</f>
        <v>1110628.51844939</v>
      </c>
      <c r="G62" s="419">
        <f>H62+I62+J62</f>
        <v>1009378.7792428915</v>
      </c>
      <c r="H62" s="320">
        <f>H61/H49*100</f>
        <v>205282.1822029619</v>
      </c>
      <c r="I62" s="320">
        <f>I61/I49*100</f>
        <v>140446.83682170132</v>
      </c>
      <c r="J62" s="320">
        <f>J61/J49*100</f>
        <v>663649.7602182282</v>
      </c>
      <c r="K62" s="407">
        <f>L62+M62+N62</f>
        <v>954880.6859873404</v>
      </c>
      <c r="L62" s="273">
        <f>L61/L49*100</f>
        <v>209301.7264711361</v>
      </c>
      <c r="M62" s="273">
        <f>M61/M49*100</f>
        <v>105119.28431371934</v>
      </c>
      <c r="N62" s="320">
        <f>N61/N49*100</f>
        <v>640459.6752024849</v>
      </c>
      <c r="O62" s="5">
        <f t="shared" si="13"/>
        <v>63.20641314388348</v>
      </c>
      <c r="P62" s="5">
        <f t="shared" si="14"/>
        <v>94.60082831378438</v>
      </c>
      <c r="S62" s="184"/>
    </row>
    <row r="63" spans="1:19" ht="18" thickBot="1">
      <c r="A63" s="552"/>
      <c r="B63" s="408" t="s">
        <v>30</v>
      </c>
      <c r="C63" s="453">
        <f>D63+E63+F63</f>
        <v>1510.7338614732719</v>
      </c>
      <c r="D63" s="409">
        <f>D62/1000</f>
        <v>266.72586026198917</v>
      </c>
      <c r="E63" s="409">
        <f>E62/1000</f>
        <v>133.37948276189246</v>
      </c>
      <c r="F63" s="409">
        <f>F62/1000</f>
        <v>1110.6285184493902</v>
      </c>
      <c r="G63" s="272">
        <f>H63+I63+J63</f>
        <v>1009.3787792428915</v>
      </c>
      <c r="H63" s="409">
        <f>H62/1000</f>
        <v>205.2821822029619</v>
      </c>
      <c r="I63" s="409">
        <f>I62/1000</f>
        <v>140.4468368217013</v>
      </c>
      <c r="J63" s="410">
        <f>J62/1000</f>
        <v>663.6497602182283</v>
      </c>
      <c r="K63" s="454">
        <f>L63+M63+N63</f>
        <v>954.8806859873404</v>
      </c>
      <c r="L63" s="409">
        <f>L62/1000</f>
        <v>209.30172647113608</v>
      </c>
      <c r="M63" s="409">
        <f>M62/1000</f>
        <v>105.11928431371935</v>
      </c>
      <c r="N63" s="410">
        <f>N62/1000</f>
        <v>640.459675202485</v>
      </c>
      <c r="O63" s="5">
        <f t="shared" si="13"/>
        <v>63.206413143883466</v>
      </c>
      <c r="P63" s="5">
        <f t="shared" si="14"/>
        <v>94.60082831378438</v>
      </c>
      <c r="S63" s="184"/>
    </row>
    <row r="64" spans="1:16" s="163" customFormat="1" ht="18" thickBot="1">
      <c r="A64" s="298" t="s">
        <v>50</v>
      </c>
      <c r="B64" s="293"/>
      <c r="C64" s="294"/>
      <c r="D64" s="295"/>
      <c r="E64" s="296"/>
      <c r="F64" s="296"/>
      <c r="G64" s="297"/>
      <c r="H64" s="295"/>
      <c r="I64" s="296"/>
      <c r="J64" s="321"/>
      <c r="K64" s="424"/>
      <c r="L64" s="295"/>
      <c r="M64" s="296"/>
      <c r="N64" s="321"/>
      <c r="O64" s="5"/>
      <c r="P64" s="5"/>
    </row>
    <row r="65" spans="1:19" ht="18" thickBot="1">
      <c r="A65" s="8" t="s">
        <v>11</v>
      </c>
      <c r="B65" s="31"/>
      <c r="C65" s="306">
        <f>(D65+E65+F65)</f>
        <v>672684.9285</v>
      </c>
      <c r="D65" s="302">
        <f>(D14*D51)/1000</f>
        <v>372514.42290000006</v>
      </c>
      <c r="E65" s="289">
        <f>(E14*E51)/1000</f>
        <v>6047.12</v>
      </c>
      <c r="F65" s="289">
        <f>(F14*F51)/1000</f>
        <v>294123.3856</v>
      </c>
      <c r="G65" s="413">
        <f>(H65+I65+J65)</f>
        <v>601646.67037</v>
      </c>
      <c r="H65" s="302">
        <f>(H14*H51)/1000</f>
        <v>326594.73117000004</v>
      </c>
      <c r="I65" s="289">
        <f>(I14*I51)/1000</f>
        <v>5111.952</v>
      </c>
      <c r="J65" s="322">
        <f>(J14*J51)/1000</f>
        <v>269939.9872</v>
      </c>
      <c r="K65" s="413">
        <f>(L65+M65+N65)</f>
        <v>576388.53827</v>
      </c>
      <c r="L65" s="302">
        <f>(L14*L51)/1000</f>
        <v>309532.48707</v>
      </c>
      <c r="M65" s="289">
        <f>(M14*M51)/1000</f>
        <v>4743.28</v>
      </c>
      <c r="N65" s="322">
        <f>(N14*N51)/1000</f>
        <v>262112.7712</v>
      </c>
      <c r="O65" s="5">
        <f t="shared" si="13"/>
        <v>85.68477066303114</v>
      </c>
      <c r="P65" s="5">
        <f t="shared" si="14"/>
        <v>95.80183297873705</v>
      </c>
      <c r="S65" s="184"/>
    </row>
    <row r="66" spans="1:19" ht="18" thickBot="1">
      <c r="A66" s="301" t="s">
        <v>53</v>
      </c>
      <c r="B66" s="300"/>
      <c r="C66" s="307">
        <f>(D66+E66+F66)</f>
        <v>5677740.279940002</v>
      </c>
      <c r="D66" s="303">
        <f aca="true" t="shared" si="15" ref="D66:F67">(D16*D52)/1000</f>
        <v>5552069.201440001</v>
      </c>
      <c r="E66" s="288">
        <f t="shared" si="15"/>
        <v>14627.616</v>
      </c>
      <c r="F66" s="288">
        <f t="shared" si="15"/>
        <v>111043.4625</v>
      </c>
      <c r="G66" s="414">
        <f>(H66+I66+J66)</f>
        <v>4653695.679420001</v>
      </c>
      <c r="H66" s="303">
        <f aca="true" t="shared" si="16" ref="H66:J67">(H16*H52)/1000</f>
        <v>4577089.7610100005</v>
      </c>
      <c r="I66" s="288">
        <f t="shared" si="16"/>
        <v>10068.67568</v>
      </c>
      <c r="J66" s="323">
        <f t="shared" si="16"/>
        <v>66537.24273</v>
      </c>
      <c r="K66" s="414">
        <f>(L66+M66+N66)</f>
        <v>4873886.444130001</v>
      </c>
      <c r="L66" s="303">
        <f aca="true" t="shared" si="17" ref="L66:N67">(L16*L52)/1000</f>
        <v>4816189.20859</v>
      </c>
      <c r="M66" s="288">
        <f t="shared" si="17"/>
        <v>4534.560960000001</v>
      </c>
      <c r="N66" s="323">
        <f t="shared" si="17"/>
        <v>53162.674580000006</v>
      </c>
      <c r="O66" s="5">
        <f t="shared" si="13"/>
        <v>85.84201114922263</v>
      </c>
      <c r="P66" s="5">
        <f t="shared" si="14"/>
        <v>104.73152478972246</v>
      </c>
      <c r="S66" s="184"/>
    </row>
    <row r="67" spans="1:19" ht="18" thickBot="1">
      <c r="A67" s="9" t="s">
        <v>13</v>
      </c>
      <c r="B67" s="32"/>
      <c r="C67" s="307">
        <f>(D67+E67+F67)</f>
        <v>1091454.1806</v>
      </c>
      <c r="D67" s="304">
        <f t="shared" si="15"/>
        <v>1081003.09</v>
      </c>
      <c r="E67" s="290">
        <f t="shared" si="15"/>
        <v>143.7806</v>
      </c>
      <c r="F67" s="291">
        <f t="shared" si="15"/>
        <v>10307.31</v>
      </c>
      <c r="G67" s="420">
        <f>(H67+I67+J67)</f>
        <v>923660.3374</v>
      </c>
      <c r="H67" s="304">
        <f t="shared" si="16"/>
        <v>914115.4341</v>
      </c>
      <c r="I67" s="290">
        <f t="shared" si="16"/>
        <v>128.64579999999998</v>
      </c>
      <c r="J67" s="324">
        <f t="shared" si="16"/>
        <v>9416.2575</v>
      </c>
      <c r="K67" s="420">
        <f>(L67+M67+N67)</f>
        <v>925760.939</v>
      </c>
      <c r="L67" s="304">
        <f t="shared" si="17"/>
        <v>916858.6166</v>
      </c>
      <c r="M67" s="290">
        <f t="shared" si="17"/>
        <v>79.4577</v>
      </c>
      <c r="N67" s="324">
        <f t="shared" si="17"/>
        <v>8822.8647</v>
      </c>
      <c r="O67" s="5">
        <f t="shared" si="13"/>
        <v>84.81903825693222</v>
      </c>
      <c r="P67" s="5">
        <f t="shared" si="14"/>
        <v>100.22742143566681</v>
      </c>
      <c r="S67" s="184"/>
    </row>
    <row r="68" spans="1:19" ht="18" thickBot="1">
      <c r="A68" s="81" t="s">
        <v>40</v>
      </c>
      <c r="B68" s="82"/>
      <c r="C68" s="305">
        <f>D68+E68+F68</f>
        <v>7441879.38904</v>
      </c>
      <c r="D68" s="84">
        <f>SUM(D65:D67)</f>
        <v>7005586.71434</v>
      </c>
      <c r="E68" s="84">
        <f>SUM(E65:E67)</f>
        <v>20818.5166</v>
      </c>
      <c r="F68" s="84">
        <f>SUM(F65:F67)</f>
        <v>415474.15809999994</v>
      </c>
      <c r="G68" s="421">
        <f>H68+I68+J68</f>
        <v>6179002.687190001</v>
      </c>
      <c r="H68" s="84">
        <f>SUM(H65:H67)</f>
        <v>5817799.926280001</v>
      </c>
      <c r="I68" s="84">
        <f>SUM(I65:I67)</f>
        <v>15309.273480000002</v>
      </c>
      <c r="J68" s="325">
        <f>SUM(J65:J67)</f>
        <v>345893.48743</v>
      </c>
      <c r="K68" s="421">
        <f>L68+M68+N68</f>
        <v>6376035.921399999</v>
      </c>
      <c r="L68" s="84">
        <f>SUM(L65:L67)</f>
        <v>6042580.31226</v>
      </c>
      <c r="M68" s="84">
        <f>SUM(M65:M67)</f>
        <v>9357.298660000002</v>
      </c>
      <c r="N68" s="325">
        <f>SUM(N65:N67)</f>
        <v>324098.31048</v>
      </c>
      <c r="O68" s="401">
        <f t="shared" si="13"/>
        <v>85.67776482363155</v>
      </c>
      <c r="P68" s="401">
        <f t="shared" si="14"/>
        <v>103.1887546289384</v>
      </c>
      <c r="S68" s="184"/>
    </row>
    <row r="69" spans="1:19" ht="19.5" customHeight="1" thickBot="1">
      <c r="A69" s="551" t="s">
        <v>52</v>
      </c>
      <c r="B69" s="287" t="s">
        <v>47</v>
      </c>
      <c r="C69" s="274">
        <f>D69+E69+F69</f>
        <v>7518627.80751044</v>
      </c>
      <c r="D69" s="273">
        <f>D68/D54*100</f>
        <v>7042206.186509851</v>
      </c>
      <c r="E69" s="273">
        <f>E68/E54*100</f>
        <v>21780.49347736545</v>
      </c>
      <c r="F69" s="273">
        <f>F68/F54*100</f>
        <v>454641.12752322364</v>
      </c>
      <c r="G69" s="274">
        <f>H69+I69+J69</f>
        <v>6242728.352217564</v>
      </c>
      <c r="H69" s="273">
        <f>H68/H54*100</f>
        <v>5848210.621511863</v>
      </c>
      <c r="I69" s="273">
        <f>I68/I54*100</f>
        <v>16016.68061087234</v>
      </c>
      <c r="J69" s="320">
        <f>J68/J54*100</f>
        <v>378501.05009482946</v>
      </c>
      <c r="K69" s="407">
        <f>L69+M69+N69</f>
        <v>6438606.883983557</v>
      </c>
      <c r="L69" s="273">
        <f>L68/L54*100</f>
        <v>6074165.975331725</v>
      </c>
      <c r="M69" s="273">
        <f>M68/M54*100</f>
        <v>9789.67840724495</v>
      </c>
      <c r="N69" s="320">
        <f>N68/N54*100</f>
        <v>354651.23024458694</v>
      </c>
      <c r="O69" s="5">
        <f t="shared" si="13"/>
        <v>85.63539849055917</v>
      </c>
      <c r="P69" s="5">
        <f t="shared" si="14"/>
        <v>103.13770711641507</v>
      </c>
      <c r="S69" s="184"/>
    </row>
    <row r="70" spans="1:19" ht="18" thickBot="1">
      <c r="A70" s="552"/>
      <c r="B70" s="315" t="s">
        <v>30</v>
      </c>
      <c r="C70" s="274">
        <f>D70+E70+F70</f>
        <v>7518.627807510441</v>
      </c>
      <c r="D70" s="273">
        <f>D69/1000</f>
        <v>7042.206186509851</v>
      </c>
      <c r="E70" s="273">
        <f>E69/1000</f>
        <v>21.78049347736545</v>
      </c>
      <c r="F70" s="273">
        <f>F69/1000</f>
        <v>454.64112752322364</v>
      </c>
      <c r="G70" s="421"/>
      <c r="H70" s="273">
        <f>H69/1000</f>
        <v>5848.210621511863</v>
      </c>
      <c r="I70" s="273">
        <f>I69/1000</f>
        <v>16.01668061087234</v>
      </c>
      <c r="J70" s="320">
        <f>J69/1000</f>
        <v>378.50105009482945</v>
      </c>
      <c r="K70" s="421"/>
      <c r="L70" s="273">
        <f>L69/1000</f>
        <v>6074.165975331724</v>
      </c>
      <c r="M70" s="273">
        <f>M69/1000</f>
        <v>9.78967840724495</v>
      </c>
      <c r="N70" s="320">
        <f>N69/1000</f>
        <v>354.65123024458694</v>
      </c>
      <c r="O70" s="5">
        <f t="shared" si="13"/>
        <v>0</v>
      </c>
      <c r="P70" s="5" t="e">
        <f t="shared" si="14"/>
        <v>#DIV/0!</v>
      </c>
      <c r="S70" s="184"/>
    </row>
    <row r="71" spans="1:19" ht="18" thickBot="1">
      <c r="A71" s="90" t="s">
        <v>54</v>
      </c>
      <c r="B71" s="316" t="s">
        <v>47</v>
      </c>
      <c r="C71" s="405">
        <f>D71+E71+F71</f>
        <v>9029361.66898371</v>
      </c>
      <c r="D71" s="314">
        <f>D62+D69</f>
        <v>7308932.04677184</v>
      </c>
      <c r="E71" s="314">
        <f>E62+E69</f>
        <v>155159.9762392579</v>
      </c>
      <c r="F71" s="314">
        <f>F62+F69</f>
        <v>1565269.6459726137</v>
      </c>
      <c r="G71" s="425">
        <f>H71+I71+J71</f>
        <v>7252107.131460456</v>
      </c>
      <c r="H71" s="314">
        <f>H62+H69</f>
        <v>6053492.803714825</v>
      </c>
      <c r="I71" s="326">
        <f>I62+I69</f>
        <v>156463.51743257366</v>
      </c>
      <c r="J71" s="326">
        <f>J62+J69</f>
        <v>1042150.8103130576</v>
      </c>
      <c r="K71" s="426">
        <f>L71+M71+N71</f>
        <v>7393487.5699708965</v>
      </c>
      <c r="L71" s="314">
        <f>L62+L69</f>
        <v>6283467.701802861</v>
      </c>
      <c r="M71" s="314">
        <f>M62+M69</f>
        <v>114908.9627209643</v>
      </c>
      <c r="N71" s="326">
        <f>N62+N69</f>
        <v>995110.9054470719</v>
      </c>
      <c r="O71" s="401">
        <f>K71/C71*100</f>
        <v>81.88272705221101</v>
      </c>
      <c r="P71" s="401">
        <f>K71/G71*100</f>
        <v>101.94950841110877</v>
      </c>
      <c r="Q71" s="3">
        <f>M71/I71*100</f>
        <v>73.44137764925496</v>
      </c>
      <c r="R71" s="80"/>
      <c r="S71" s="184"/>
    </row>
    <row r="72" spans="1:19" ht="21" thickBot="1">
      <c r="A72" s="90" t="s">
        <v>54</v>
      </c>
      <c r="B72" s="317" t="s">
        <v>30</v>
      </c>
      <c r="C72" s="312">
        <f>D72+E72+F72</f>
        <v>9029.36166898371</v>
      </c>
      <c r="D72" s="313">
        <f>D71/1000</f>
        <v>7308.93204677184</v>
      </c>
      <c r="E72" s="313">
        <f>E71/1000</f>
        <v>155.1599762392579</v>
      </c>
      <c r="F72" s="313">
        <f>F71/1000</f>
        <v>1565.2696459726137</v>
      </c>
      <c r="G72" s="422">
        <f>H72+I72+J72</f>
        <v>7252.107131460456</v>
      </c>
      <c r="H72" s="313">
        <f>H71/1000</f>
        <v>6053.492803714825</v>
      </c>
      <c r="I72" s="313">
        <f>I71/1000</f>
        <v>156.46351743257367</v>
      </c>
      <c r="J72" s="92">
        <f>J71/1000</f>
        <v>1042.1508103130577</v>
      </c>
      <c r="K72" s="422">
        <f>L72+M72+N72</f>
        <v>7393.487569970896</v>
      </c>
      <c r="L72" s="313">
        <f>L71/1000</f>
        <v>6283.467701802861</v>
      </c>
      <c r="M72" s="313">
        <f>M71/1000</f>
        <v>114.9089627209643</v>
      </c>
      <c r="N72" s="406">
        <f>N71/1000</f>
        <v>995.1109054470719</v>
      </c>
      <c r="O72" s="401">
        <f>K72/C72*100</f>
        <v>81.88272705221101</v>
      </c>
      <c r="P72" s="401">
        <f>K72/G72*100</f>
        <v>101.94950841110877</v>
      </c>
      <c r="Q72" s="3">
        <f>M72/I72*100</f>
        <v>73.44137764925496</v>
      </c>
      <c r="R72" s="80"/>
      <c r="S72" s="184"/>
    </row>
    <row r="73" spans="1:18" ht="17.25">
      <c r="A73" s="60"/>
      <c r="B73" s="76"/>
      <c r="C73" s="177"/>
      <c r="D73" s="78"/>
      <c r="E73" s="77"/>
      <c r="F73" s="77"/>
      <c r="G73" s="77"/>
      <c r="H73" s="78"/>
      <c r="I73" s="77"/>
      <c r="J73" s="77"/>
      <c r="K73" s="77"/>
      <c r="L73" s="78"/>
      <c r="M73" s="77"/>
      <c r="N73" s="77"/>
      <c r="O73" s="79"/>
      <c r="P73" s="79"/>
      <c r="Q73" s="80"/>
      <c r="R73" s="80"/>
    </row>
    <row r="74" spans="1:18" ht="17.25">
      <c r="A74" s="60"/>
      <c r="B74" s="76"/>
      <c r="C74" s="177"/>
      <c r="D74" s="78"/>
      <c r="E74" s="77"/>
      <c r="F74" s="77"/>
      <c r="G74" s="77"/>
      <c r="H74" s="78"/>
      <c r="I74" s="77"/>
      <c r="J74" s="77"/>
      <c r="K74" s="77"/>
      <c r="L74" s="78"/>
      <c r="M74" s="77"/>
      <c r="N74" s="77"/>
      <c r="O74" s="79"/>
      <c r="P74" s="79"/>
      <c r="Q74" s="80"/>
      <c r="R74" s="80"/>
    </row>
    <row r="75" spans="1:18" ht="18">
      <c r="A75" s="83"/>
      <c r="B75" s="308"/>
      <c r="C75" s="177"/>
      <c r="D75" s="78"/>
      <c r="E75" s="77"/>
      <c r="F75" s="77"/>
      <c r="G75" s="77"/>
      <c r="H75" s="78"/>
      <c r="I75" s="77"/>
      <c r="J75" s="77"/>
      <c r="K75" s="77"/>
      <c r="L75" s="78"/>
      <c r="M75" s="77"/>
      <c r="N75" s="77"/>
      <c r="O75" s="79"/>
      <c r="P75" s="79"/>
      <c r="Q75" s="80"/>
      <c r="R75" s="80"/>
    </row>
    <row r="76" spans="1:18" ht="17.25">
      <c r="A76" s="60"/>
      <c r="B76" s="76"/>
      <c r="C76" s="177"/>
      <c r="D76" s="78"/>
      <c r="E76" s="77"/>
      <c r="F76" s="77"/>
      <c r="G76" s="77"/>
      <c r="H76" s="78"/>
      <c r="I76" s="77"/>
      <c r="J76" s="77"/>
      <c r="K76" s="77"/>
      <c r="L76" s="78"/>
      <c r="M76" s="77"/>
      <c r="N76" s="77"/>
      <c r="O76" s="79"/>
      <c r="P76" s="79"/>
      <c r="Q76" s="80"/>
      <c r="R76" s="80"/>
    </row>
    <row r="77" spans="1:18" ht="17.25">
      <c r="A77" s="60"/>
      <c r="B77" s="76"/>
      <c r="C77" s="177"/>
      <c r="D77" s="78"/>
      <c r="E77" s="77"/>
      <c r="F77" s="77"/>
      <c r="G77" s="77"/>
      <c r="H77" s="78"/>
      <c r="I77" s="77"/>
      <c r="J77" s="77"/>
      <c r="K77" s="77"/>
      <c r="L77" s="78"/>
      <c r="M77" s="77"/>
      <c r="N77" s="77"/>
      <c r="O77" s="79"/>
      <c r="P77" s="79"/>
      <c r="Q77" s="80"/>
      <c r="R77" s="80"/>
    </row>
    <row r="78" spans="1:18" ht="17.25">
      <c r="A78" s="60"/>
      <c r="B78" s="76"/>
      <c r="C78" s="177"/>
      <c r="D78" s="78"/>
      <c r="E78" s="77"/>
      <c r="F78" s="77"/>
      <c r="G78" s="77"/>
      <c r="H78" s="78"/>
      <c r="I78" s="77"/>
      <c r="J78" s="77"/>
      <c r="K78" s="77"/>
      <c r="L78" s="78"/>
      <c r="M78" s="77"/>
      <c r="N78" s="77"/>
      <c r="O78" s="79"/>
      <c r="P78" s="79"/>
      <c r="Q78" s="80"/>
      <c r="R78" s="80"/>
    </row>
    <row r="79" spans="1:18" ht="17.25">
      <c r="A79" s="60"/>
      <c r="B79" s="76"/>
      <c r="C79" s="177"/>
      <c r="D79" s="78"/>
      <c r="E79" s="77"/>
      <c r="F79" s="77"/>
      <c r="G79" s="77"/>
      <c r="H79" s="78"/>
      <c r="I79" s="77"/>
      <c r="J79" s="77"/>
      <c r="K79" s="77"/>
      <c r="L79" s="78"/>
      <c r="M79" s="77"/>
      <c r="N79" s="77"/>
      <c r="O79" s="79"/>
      <c r="P79" s="79"/>
      <c r="Q79" s="80"/>
      <c r="R79" s="80"/>
    </row>
    <row r="80" spans="1:18" ht="17.25">
      <c r="A80" s="60"/>
      <c r="B80" s="76"/>
      <c r="C80" s="177"/>
      <c r="D80" s="78"/>
      <c r="E80" s="77"/>
      <c r="F80" s="77"/>
      <c r="G80" s="77"/>
      <c r="H80" s="78"/>
      <c r="I80" s="77"/>
      <c r="J80" s="77"/>
      <c r="K80" s="77"/>
      <c r="L80" s="78"/>
      <c r="M80" s="77"/>
      <c r="N80" s="77"/>
      <c r="O80" s="79"/>
      <c r="P80" s="79"/>
      <c r="Q80" s="80"/>
      <c r="R80" s="80"/>
    </row>
    <row r="81" spans="1:18" ht="17.25">
      <c r="A81" s="60"/>
      <c r="B81" s="76"/>
      <c r="C81" s="177"/>
      <c r="D81" s="78"/>
      <c r="E81" s="77"/>
      <c r="F81" s="77"/>
      <c r="G81" s="77"/>
      <c r="H81" s="78"/>
      <c r="I81" s="77"/>
      <c r="J81" s="77"/>
      <c r="K81" s="77"/>
      <c r="L81" s="78"/>
      <c r="M81" s="77"/>
      <c r="N81" s="77"/>
      <c r="O81" s="79"/>
      <c r="P81" s="79"/>
      <c r="Q81" s="80"/>
      <c r="R81" s="80"/>
    </row>
    <row r="82" spans="1:18" ht="17.25">
      <c r="A82" s="60"/>
      <c r="B82" s="76"/>
      <c r="C82" s="177"/>
      <c r="D82" s="78"/>
      <c r="E82" s="77"/>
      <c r="F82" s="77"/>
      <c r="G82" s="77"/>
      <c r="H82" s="78"/>
      <c r="I82" s="77"/>
      <c r="J82" s="77"/>
      <c r="K82" s="77"/>
      <c r="L82" s="78"/>
      <c r="M82" s="77"/>
      <c r="N82" s="77"/>
      <c r="O82" s="79"/>
      <c r="P82" s="79"/>
      <c r="Q82" s="80"/>
      <c r="R82" s="80"/>
    </row>
    <row r="83" spans="1:18" ht="17.25">
      <c r="A83" s="60"/>
      <c r="B83" s="76"/>
      <c r="C83" s="177"/>
      <c r="D83" s="78"/>
      <c r="E83" s="77"/>
      <c r="F83" s="77"/>
      <c r="G83" s="77"/>
      <c r="H83" s="78"/>
      <c r="I83" s="77"/>
      <c r="J83" s="77"/>
      <c r="K83" s="77"/>
      <c r="L83" s="78"/>
      <c r="M83" s="77"/>
      <c r="N83" s="77"/>
      <c r="O83" s="79"/>
      <c r="P83" s="79"/>
      <c r="Q83" s="80"/>
      <c r="R83" s="80"/>
    </row>
    <row r="84" spans="1:18" ht="17.25">
      <c r="A84" s="60"/>
      <c r="B84" s="76"/>
      <c r="C84" s="177"/>
      <c r="D84" s="78"/>
      <c r="E84" s="77"/>
      <c r="F84" s="77"/>
      <c r="G84" s="77"/>
      <c r="H84" s="78"/>
      <c r="I84" s="77"/>
      <c r="J84" s="77"/>
      <c r="K84" s="77"/>
      <c r="L84" s="78"/>
      <c r="M84" s="77"/>
      <c r="N84" s="77"/>
      <c r="O84" s="79"/>
      <c r="P84" s="79"/>
      <c r="Q84" s="80"/>
      <c r="R84" s="80"/>
    </row>
    <row r="85" spans="1:18" ht="17.25">
      <c r="A85" s="60"/>
      <c r="B85" s="76"/>
      <c r="C85" s="177"/>
      <c r="D85" s="78"/>
      <c r="E85" s="77"/>
      <c r="F85" s="77"/>
      <c r="G85" s="77"/>
      <c r="H85" s="78"/>
      <c r="I85" s="77"/>
      <c r="J85" s="77"/>
      <c r="K85" s="77"/>
      <c r="L85" s="78"/>
      <c r="M85" s="77"/>
      <c r="N85" s="77"/>
      <c r="O85" s="79"/>
      <c r="P85" s="79"/>
      <c r="Q85" s="80"/>
      <c r="R85" s="80"/>
    </row>
    <row r="86" spans="1:18" ht="17.25">
      <c r="A86" s="60"/>
      <c r="B86" s="76"/>
      <c r="C86" s="177"/>
      <c r="D86" s="78"/>
      <c r="E86" s="77"/>
      <c r="F86" s="77"/>
      <c r="G86" s="77"/>
      <c r="H86" s="78"/>
      <c r="I86" s="77"/>
      <c r="J86" s="77"/>
      <c r="K86" s="77"/>
      <c r="L86" s="78"/>
      <c r="M86" s="77"/>
      <c r="N86" s="77"/>
      <c r="O86" s="79"/>
      <c r="P86" s="79"/>
      <c r="Q86" s="80"/>
      <c r="R86" s="80"/>
    </row>
    <row r="87" spans="1:18" ht="17.25">
      <c r="A87" s="60"/>
      <c r="B87" s="76"/>
      <c r="C87" s="177"/>
      <c r="D87" s="78"/>
      <c r="E87" s="77"/>
      <c r="F87" s="77"/>
      <c r="G87" s="77"/>
      <c r="H87" s="78"/>
      <c r="I87" s="77"/>
      <c r="J87" s="77"/>
      <c r="K87" s="77"/>
      <c r="L87" s="78"/>
      <c r="M87" s="77"/>
      <c r="N87" s="77"/>
      <c r="O87" s="79"/>
      <c r="P87" s="79"/>
      <c r="Q87" s="80"/>
      <c r="R87" s="80"/>
    </row>
    <row r="88" spans="1:18" ht="17.25">
      <c r="A88" s="60"/>
      <c r="B88" s="76"/>
      <c r="C88" s="177"/>
      <c r="D88" s="78"/>
      <c r="E88" s="77"/>
      <c r="F88" s="77"/>
      <c r="G88" s="77"/>
      <c r="H88" s="78"/>
      <c r="I88" s="77"/>
      <c r="J88" s="77"/>
      <c r="K88" s="77"/>
      <c r="L88" s="78"/>
      <c r="M88" s="77"/>
      <c r="N88" s="77"/>
      <c r="O88" s="79"/>
      <c r="P88" s="79"/>
      <c r="Q88" s="80"/>
      <c r="R88" s="80"/>
    </row>
    <row r="89" spans="1:18" ht="17.25">
      <c r="A89" s="60"/>
      <c r="B89" s="76"/>
      <c r="C89" s="177"/>
      <c r="D89" s="78"/>
      <c r="E89" s="77"/>
      <c r="F89" s="77"/>
      <c r="G89" s="77"/>
      <c r="H89" s="78"/>
      <c r="I89" s="77"/>
      <c r="J89" s="77"/>
      <c r="K89" s="77"/>
      <c r="L89" s="78"/>
      <c r="M89" s="77"/>
      <c r="N89" s="77"/>
      <c r="O89" s="79"/>
      <c r="P89" s="79"/>
      <c r="Q89" s="80"/>
      <c r="R89" s="80"/>
    </row>
    <row r="90" spans="1:18" ht="17.25">
      <c r="A90" s="60"/>
      <c r="B90" s="76"/>
      <c r="C90" s="177"/>
      <c r="D90" s="78"/>
      <c r="E90" s="77"/>
      <c r="F90" s="77"/>
      <c r="G90" s="77"/>
      <c r="H90" s="78"/>
      <c r="I90" s="77"/>
      <c r="J90" s="77"/>
      <c r="K90" s="77"/>
      <c r="L90" s="78"/>
      <c r="M90" s="77"/>
      <c r="N90" s="77"/>
      <c r="O90" s="79"/>
      <c r="P90" s="79"/>
      <c r="Q90" s="80"/>
      <c r="R90" s="80"/>
    </row>
    <row r="91" spans="1:18" ht="17.25">
      <c r="A91" s="60"/>
      <c r="B91" s="76"/>
      <c r="C91" s="177"/>
      <c r="D91" s="78"/>
      <c r="E91" s="77"/>
      <c r="F91" s="77"/>
      <c r="G91" s="77"/>
      <c r="H91" s="78"/>
      <c r="I91" s="77"/>
      <c r="J91" s="77"/>
      <c r="K91" s="77"/>
      <c r="L91" s="78"/>
      <c r="M91" s="77"/>
      <c r="N91" s="77"/>
      <c r="O91" s="79"/>
      <c r="P91" s="79"/>
      <c r="Q91" s="80"/>
      <c r="R91" s="80"/>
    </row>
    <row r="92" spans="1:18" ht="17.25">
      <c r="A92" s="60"/>
      <c r="B92" s="76"/>
      <c r="C92" s="177"/>
      <c r="D92" s="78"/>
      <c r="E92" s="77"/>
      <c r="F92" s="77"/>
      <c r="G92" s="77"/>
      <c r="H92" s="78"/>
      <c r="I92" s="77"/>
      <c r="J92" s="77"/>
      <c r="K92" s="77"/>
      <c r="L92" s="78"/>
      <c r="M92" s="77"/>
      <c r="N92" s="77"/>
      <c r="O92" s="79"/>
      <c r="P92" s="79"/>
      <c r="Q92" s="80"/>
      <c r="R92" s="80"/>
    </row>
    <row r="93" spans="1:18" ht="17.25">
      <c r="A93" s="60"/>
      <c r="B93" s="76"/>
      <c r="C93" s="177"/>
      <c r="D93" s="78"/>
      <c r="E93" s="77"/>
      <c r="F93" s="77"/>
      <c r="G93" s="77"/>
      <c r="H93" s="78"/>
      <c r="I93" s="77"/>
      <c r="J93" s="77"/>
      <c r="K93" s="77"/>
      <c r="L93" s="78"/>
      <c r="M93" s="77"/>
      <c r="N93" s="77"/>
      <c r="O93" s="79"/>
      <c r="P93" s="79"/>
      <c r="Q93" s="80"/>
      <c r="R93" s="80"/>
    </row>
    <row r="94" ht="12.75">
      <c r="D94" s="38"/>
    </row>
    <row r="95" spans="1:14" ht="18" thickBot="1">
      <c r="A95" s="66" t="s">
        <v>37</v>
      </c>
      <c r="B95" s="1"/>
      <c r="C95" s="178"/>
      <c r="D95" s="39"/>
      <c r="E95" s="1"/>
      <c r="F95" s="11"/>
      <c r="G95" s="1"/>
      <c r="H95" s="1"/>
      <c r="I95" s="1"/>
      <c r="J95" s="11"/>
      <c r="K95" s="1"/>
      <c r="L95" s="1"/>
      <c r="M95" s="1"/>
      <c r="N95" s="11"/>
    </row>
    <row r="96" spans="1:14" ht="18">
      <c r="A96" s="12" t="s">
        <v>36</v>
      </c>
      <c r="B96" s="16" t="s">
        <v>34</v>
      </c>
      <c r="C96" s="170"/>
      <c r="D96" s="33">
        <v>47961.0463</v>
      </c>
      <c r="E96" s="26">
        <v>47961.0463</v>
      </c>
      <c r="F96" s="69">
        <v>47961.0463</v>
      </c>
      <c r="G96" s="21"/>
      <c r="H96" s="26">
        <v>47961.0463</v>
      </c>
      <c r="I96" s="26">
        <v>47961.0463</v>
      </c>
      <c r="J96" s="26">
        <v>47961.0463</v>
      </c>
      <c r="K96" s="21"/>
      <c r="L96" s="26">
        <v>47961.0463</v>
      </c>
      <c r="M96" s="26">
        <v>47961.0463</v>
      </c>
      <c r="N96" s="26">
        <v>47961.0463</v>
      </c>
    </row>
    <row r="97" spans="1:14" ht="18">
      <c r="A97" s="7" t="s">
        <v>9</v>
      </c>
      <c r="B97" s="17" t="s">
        <v>34</v>
      </c>
      <c r="C97" s="171"/>
      <c r="D97" s="34">
        <v>9137.274485</v>
      </c>
      <c r="E97" s="14">
        <v>9137.274485</v>
      </c>
      <c r="F97" s="68">
        <v>9137.274485</v>
      </c>
      <c r="G97" s="22"/>
      <c r="H97" s="14">
        <v>9137.274485</v>
      </c>
      <c r="I97" s="14">
        <v>9137.274485</v>
      </c>
      <c r="J97" s="14">
        <v>9137.274485</v>
      </c>
      <c r="K97" s="22"/>
      <c r="L97" s="14">
        <v>9137.274485</v>
      </c>
      <c r="M97" s="14">
        <v>9137.274485</v>
      </c>
      <c r="N97" s="14">
        <v>9137.274485</v>
      </c>
    </row>
    <row r="98" spans="1:14" ht="18">
      <c r="A98" s="7" t="s">
        <v>10</v>
      </c>
      <c r="B98" s="17" t="s">
        <v>34</v>
      </c>
      <c r="C98" s="171"/>
      <c r="D98" s="34">
        <v>12483.85925</v>
      </c>
      <c r="E98" s="14">
        <v>12483.85925</v>
      </c>
      <c r="F98" s="68">
        <v>12483.85925</v>
      </c>
      <c r="G98" s="22"/>
      <c r="H98" s="14">
        <v>12483.85925</v>
      </c>
      <c r="I98" s="14">
        <v>12483.85925</v>
      </c>
      <c r="J98" s="14">
        <v>12483.85925</v>
      </c>
      <c r="K98" s="22"/>
      <c r="L98" s="14">
        <v>12483.85925</v>
      </c>
      <c r="M98" s="14">
        <v>12483.85925</v>
      </c>
      <c r="N98" s="14">
        <v>12483.85925</v>
      </c>
    </row>
    <row r="99" spans="1:14" ht="18">
      <c r="A99" s="7" t="s">
        <v>24</v>
      </c>
      <c r="B99" s="17" t="s">
        <v>34</v>
      </c>
      <c r="C99" s="171"/>
      <c r="D99" s="34">
        <v>53427.96443</v>
      </c>
      <c r="E99" s="14">
        <v>53427.96443</v>
      </c>
      <c r="F99" s="68">
        <v>53427.96443</v>
      </c>
      <c r="G99" s="22"/>
      <c r="H99" s="14">
        <v>53427.96443</v>
      </c>
      <c r="I99" s="14">
        <v>53427.96443</v>
      </c>
      <c r="J99" s="14">
        <v>53427.96443</v>
      </c>
      <c r="K99" s="22"/>
      <c r="L99" s="14">
        <v>53427.96443</v>
      </c>
      <c r="M99" s="14">
        <v>53427.96443</v>
      </c>
      <c r="N99" s="14">
        <v>53427.96443</v>
      </c>
    </row>
    <row r="100" spans="1:14" ht="18">
      <c r="A100" s="8" t="s">
        <v>11</v>
      </c>
      <c r="B100" s="17" t="s">
        <v>34</v>
      </c>
      <c r="C100" s="172"/>
      <c r="D100" s="35">
        <v>13.094375</v>
      </c>
      <c r="E100" s="13">
        <v>13.094375</v>
      </c>
      <c r="F100" s="70">
        <v>13.094375</v>
      </c>
      <c r="G100" s="23"/>
      <c r="H100" s="13">
        <v>13.094375</v>
      </c>
      <c r="I100" s="13">
        <v>13.094375</v>
      </c>
      <c r="J100" s="13">
        <v>13.094375</v>
      </c>
      <c r="K100" s="23"/>
      <c r="L100" s="13">
        <v>13.094375</v>
      </c>
      <c r="M100" s="13">
        <v>13.094375</v>
      </c>
      <c r="N100" s="13">
        <v>13.094375</v>
      </c>
    </row>
    <row r="101" spans="1:14" ht="18">
      <c r="A101" s="553" t="s">
        <v>25</v>
      </c>
      <c r="B101" s="18"/>
      <c r="C101" s="172"/>
      <c r="D101" s="35"/>
      <c r="E101" s="13"/>
      <c r="F101" s="70"/>
      <c r="G101" s="23"/>
      <c r="H101" s="13"/>
      <c r="I101" s="13"/>
      <c r="J101" s="13"/>
      <c r="K101" s="23"/>
      <c r="L101" s="13"/>
      <c r="M101" s="13"/>
      <c r="N101" s="13"/>
    </row>
    <row r="102" spans="1:14" ht="18">
      <c r="A102" s="554"/>
      <c r="B102" s="19" t="s">
        <v>34</v>
      </c>
      <c r="C102" s="173"/>
      <c r="D102" s="36">
        <v>61.65027307</v>
      </c>
      <c r="E102" s="15">
        <v>61.65027307</v>
      </c>
      <c r="F102" s="71">
        <v>61.65027307</v>
      </c>
      <c r="G102" s="24"/>
      <c r="H102" s="15">
        <v>61.65027307</v>
      </c>
      <c r="I102" s="15">
        <v>61.65027307</v>
      </c>
      <c r="J102" s="15">
        <v>61.65027307</v>
      </c>
      <c r="K102" s="24"/>
      <c r="L102" s="15">
        <v>61.65027307</v>
      </c>
      <c r="M102" s="15">
        <v>61.65027307</v>
      </c>
      <c r="N102" s="15">
        <v>61.65027307</v>
      </c>
    </row>
    <row r="103" spans="1:14" ht="18" thickBot="1">
      <c r="A103" s="9" t="s">
        <v>13</v>
      </c>
      <c r="B103" s="20" t="s">
        <v>14</v>
      </c>
      <c r="C103" s="179"/>
      <c r="D103" s="37">
        <v>2.339567313</v>
      </c>
      <c r="E103" s="27">
        <v>2.339567313</v>
      </c>
      <c r="F103" s="72">
        <v>2.339567313</v>
      </c>
      <c r="G103" s="25"/>
      <c r="H103" s="27">
        <v>2.339567313</v>
      </c>
      <c r="I103" s="27">
        <v>2.339567313</v>
      </c>
      <c r="J103" s="27">
        <v>2.339567313</v>
      </c>
      <c r="K103" s="25"/>
      <c r="L103" s="27">
        <v>2.339567313</v>
      </c>
      <c r="M103" s="27">
        <v>2.339567313</v>
      </c>
      <c r="N103" s="27">
        <v>2.339567313</v>
      </c>
    </row>
    <row r="104" ht="12.75">
      <c r="D104" s="38"/>
    </row>
    <row r="105" spans="1:14" ht="18">
      <c r="A105" s="1" t="s">
        <v>35</v>
      </c>
      <c r="B105" s="1"/>
      <c r="C105" s="178"/>
      <c r="D105" s="39"/>
      <c r="E105" s="1"/>
      <c r="F105" s="11"/>
      <c r="G105" s="1"/>
      <c r="H105" s="1"/>
      <c r="I105" s="1"/>
      <c r="J105" s="11"/>
      <c r="K105" s="1"/>
      <c r="L105" s="1"/>
      <c r="M105" s="1"/>
      <c r="N105" s="11"/>
    </row>
    <row r="106" ht="13.5" thickBot="1">
      <c r="D106" s="38"/>
    </row>
    <row r="107" spans="1:14" ht="18">
      <c r="A107" s="12" t="s">
        <v>36</v>
      </c>
      <c r="B107" s="28"/>
      <c r="C107" s="180">
        <f aca="true" t="shared" si="18" ref="C107:C114">(D107+E107+F107)</f>
        <v>1114.614716012</v>
      </c>
      <c r="D107" s="48">
        <f>D9*D96/1000</f>
        <v>1003.6328548737999</v>
      </c>
      <c r="E107" s="42">
        <f>E9*E96/1000</f>
        <v>110.9818611382</v>
      </c>
      <c r="F107" s="73">
        <f>F9*F96/1000</f>
        <v>0</v>
      </c>
      <c r="G107" s="51">
        <f aca="true" t="shared" si="19" ref="G107:G114">(H107+I107+J107)</f>
        <v>980.9232994507502</v>
      </c>
      <c r="H107" s="48">
        <f>H9*H96/1000</f>
        <v>811.2850786876502</v>
      </c>
      <c r="I107" s="42">
        <f>I9*I96/1000</f>
        <v>169.63822076309998</v>
      </c>
      <c r="J107" s="43">
        <f>J9*J96/1000</f>
        <v>0</v>
      </c>
      <c r="K107" s="51">
        <f aca="true" t="shared" si="20" ref="K107:K114">(L107+M107+N107)</f>
        <v>779.9425349306</v>
      </c>
      <c r="L107" s="48">
        <f>L9*L96/1000</f>
        <v>705.3151468878</v>
      </c>
      <c r="M107" s="42">
        <f>M9*M96/1000</f>
        <v>74.6273880428</v>
      </c>
      <c r="N107" s="43">
        <f>N9*N96/1000</f>
        <v>0</v>
      </c>
    </row>
    <row r="108" spans="1:14" ht="18">
      <c r="A108" s="7" t="s">
        <v>9</v>
      </c>
      <c r="B108" s="29"/>
      <c r="C108" s="181">
        <f t="shared" si="18"/>
        <v>475.22964596484996</v>
      </c>
      <c r="D108" s="49">
        <f aca="true" t="shared" si="21" ref="D108:F114">D11*D97/1000</f>
        <v>30.326614015715002</v>
      </c>
      <c r="E108" s="44">
        <f t="shared" si="21"/>
        <v>32.43732442175</v>
      </c>
      <c r="F108" s="74">
        <f t="shared" si="21"/>
        <v>412.46570752738495</v>
      </c>
      <c r="G108" s="52">
        <f t="shared" si="19"/>
        <v>254.1816153511785</v>
      </c>
      <c r="H108" s="49">
        <f aca="true" t="shared" si="22" ref="H108:J114">H11*H97/1000</f>
        <v>19.07862912468</v>
      </c>
      <c r="I108" s="44">
        <f t="shared" si="22"/>
        <v>26.1326050271</v>
      </c>
      <c r="J108" s="45">
        <f t="shared" si="22"/>
        <v>208.9703811993985</v>
      </c>
      <c r="K108" s="52">
        <f t="shared" si="20"/>
        <v>265.247768479962</v>
      </c>
      <c r="L108" s="49">
        <f aca="true" t="shared" si="23" ref="L108:N114">L11*L97/1000</f>
        <v>35.936900549505</v>
      </c>
      <c r="M108" s="44">
        <f t="shared" si="23"/>
        <v>29.65959297831</v>
      </c>
      <c r="N108" s="45">
        <f t="shared" si="23"/>
        <v>199.65127495214702</v>
      </c>
    </row>
    <row r="109" spans="1:14" ht="18">
      <c r="A109" s="7" t="s">
        <v>10</v>
      </c>
      <c r="B109" s="29"/>
      <c r="C109" s="181">
        <f t="shared" si="18"/>
        <v>236.61906822449998</v>
      </c>
      <c r="D109" s="49">
        <f t="shared" si="21"/>
        <v>26.141201269499998</v>
      </c>
      <c r="E109" s="44">
        <f t="shared" si="21"/>
        <v>52.43220885</v>
      </c>
      <c r="F109" s="74">
        <f t="shared" si="21"/>
        <v>158.045658105</v>
      </c>
      <c r="G109" s="52">
        <f t="shared" si="19"/>
        <v>169.62693433122502</v>
      </c>
      <c r="H109" s="49">
        <f t="shared" si="22"/>
        <v>17.227725765</v>
      </c>
      <c r="I109" s="44">
        <f t="shared" si="22"/>
        <v>61.85752258375</v>
      </c>
      <c r="J109" s="45">
        <f t="shared" si="22"/>
        <v>90.541685982475</v>
      </c>
      <c r="K109" s="52">
        <f t="shared" si="20"/>
        <v>154.666277406025</v>
      </c>
      <c r="L109" s="49">
        <f t="shared" si="23"/>
        <v>25.342234277499998</v>
      </c>
      <c r="M109" s="44">
        <f t="shared" si="23"/>
        <v>41.78347690974999</v>
      </c>
      <c r="N109" s="45">
        <f t="shared" si="23"/>
        <v>87.540566218775</v>
      </c>
    </row>
    <row r="110" spans="1:14" ht="18">
      <c r="A110" s="7" t="s">
        <v>24</v>
      </c>
      <c r="B110" s="29"/>
      <c r="C110" s="181">
        <f t="shared" si="18"/>
        <v>61.44215909449999</v>
      </c>
      <c r="D110" s="49">
        <f t="shared" si="21"/>
        <v>0</v>
      </c>
      <c r="E110" s="44">
        <f t="shared" si="21"/>
        <v>0</v>
      </c>
      <c r="F110" s="74">
        <f t="shared" si="21"/>
        <v>61.44215909449999</v>
      </c>
      <c r="G110" s="52">
        <f t="shared" si="19"/>
        <v>112.695605372199</v>
      </c>
      <c r="H110" s="49">
        <f t="shared" si="22"/>
        <v>0</v>
      </c>
      <c r="I110" s="44">
        <f t="shared" si="22"/>
        <v>0</v>
      </c>
      <c r="J110" s="45">
        <f t="shared" si="22"/>
        <v>112.695605372199</v>
      </c>
      <c r="K110" s="52">
        <f t="shared" si="20"/>
        <v>111.82472955198999</v>
      </c>
      <c r="L110" s="49">
        <f t="shared" si="23"/>
        <v>0</v>
      </c>
      <c r="M110" s="44">
        <f t="shared" si="23"/>
        <v>0</v>
      </c>
      <c r="N110" s="45">
        <f t="shared" si="23"/>
        <v>111.82472955198999</v>
      </c>
    </row>
    <row r="111" spans="1:14" ht="18">
      <c r="A111" s="8" t="s">
        <v>11</v>
      </c>
      <c r="B111" s="29"/>
      <c r="C111" s="181">
        <f t="shared" si="18"/>
        <v>327.529601875</v>
      </c>
      <c r="D111" s="49">
        <f t="shared" si="21"/>
        <v>216.986888125</v>
      </c>
      <c r="E111" s="44">
        <f t="shared" si="21"/>
        <v>3.5223868749999996</v>
      </c>
      <c r="F111" s="74">
        <f t="shared" si="21"/>
        <v>107.020326875</v>
      </c>
      <c r="G111" s="52">
        <f t="shared" si="19"/>
        <v>291.4375760625</v>
      </c>
      <c r="H111" s="49">
        <f t="shared" si="22"/>
        <v>190.2390083125</v>
      </c>
      <c r="I111" s="44">
        <f t="shared" si="22"/>
        <v>2.977660875</v>
      </c>
      <c r="J111" s="45">
        <f t="shared" si="22"/>
        <v>98.220906875</v>
      </c>
      <c r="K111" s="52">
        <f t="shared" si="20"/>
        <v>278.436171125</v>
      </c>
      <c r="L111" s="49">
        <f t="shared" si="23"/>
        <v>180.30037768749997</v>
      </c>
      <c r="M111" s="44">
        <f t="shared" si="23"/>
        <v>2.762913125</v>
      </c>
      <c r="N111" s="45">
        <f t="shared" si="23"/>
        <v>95.3728803125</v>
      </c>
    </row>
    <row r="112" spans="1:14" ht="18">
      <c r="A112" s="553" t="s">
        <v>25</v>
      </c>
      <c r="B112" s="30"/>
      <c r="C112" s="181">
        <f t="shared" si="18"/>
        <v>0</v>
      </c>
      <c r="D112" s="49">
        <f t="shared" si="21"/>
        <v>0</v>
      </c>
      <c r="E112" s="44">
        <f t="shared" si="21"/>
        <v>0</v>
      </c>
      <c r="F112" s="74">
        <f t="shared" si="21"/>
        <v>0</v>
      </c>
      <c r="G112" s="52">
        <f t="shared" si="19"/>
        <v>0</v>
      </c>
      <c r="H112" s="49">
        <f t="shared" si="22"/>
        <v>0</v>
      </c>
      <c r="I112" s="44">
        <f t="shared" si="22"/>
        <v>0</v>
      </c>
      <c r="J112" s="45">
        <f t="shared" si="22"/>
        <v>0</v>
      </c>
      <c r="K112" s="52">
        <f t="shared" si="20"/>
        <v>0</v>
      </c>
      <c r="L112" s="49">
        <f t="shared" si="23"/>
        <v>0</v>
      </c>
      <c r="M112" s="44">
        <f t="shared" si="23"/>
        <v>0</v>
      </c>
      <c r="N112" s="45">
        <f t="shared" si="23"/>
        <v>0</v>
      </c>
    </row>
    <row r="113" spans="1:14" ht="18">
      <c r="A113" s="554"/>
      <c r="B113" s="31"/>
      <c r="C113" s="181">
        <f t="shared" si="18"/>
        <v>4039.042300290278</v>
      </c>
      <c r="D113" s="49">
        <f t="shared" si="21"/>
        <v>3962.287710318128</v>
      </c>
      <c r="E113" s="44">
        <f t="shared" si="21"/>
        <v>7.398032768399999</v>
      </c>
      <c r="F113" s="74">
        <f t="shared" si="21"/>
        <v>69.35655720375</v>
      </c>
      <c r="G113" s="52">
        <f t="shared" si="19"/>
        <v>3313.1349950002555</v>
      </c>
      <c r="H113" s="49">
        <f t="shared" si="22"/>
        <v>3266.484233368187</v>
      </c>
      <c r="I113" s="44">
        <f t="shared" si="22"/>
        <v>5.092312555582</v>
      </c>
      <c r="J113" s="45">
        <f t="shared" si="22"/>
        <v>41.558449076487</v>
      </c>
      <c r="K113" s="52">
        <f t="shared" si="20"/>
        <v>3472.618086405039</v>
      </c>
      <c r="L113" s="49">
        <f t="shared" si="23"/>
        <v>3437.119859171333</v>
      </c>
      <c r="M113" s="44">
        <f t="shared" si="23"/>
        <v>2.293390158204</v>
      </c>
      <c r="N113" s="45">
        <f t="shared" si="23"/>
        <v>33.204837075502</v>
      </c>
    </row>
    <row r="114" spans="1:14" ht="18" thickBot="1">
      <c r="A114" s="9" t="s">
        <v>13</v>
      </c>
      <c r="B114" s="32"/>
      <c r="C114" s="182">
        <f t="shared" si="18"/>
        <v>673.509958931814</v>
      </c>
      <c r="D114" s="50">
        <f t="shared" si="21"/>
        <v>668.4143813241</v>
      </c>
      <c r="E114" s="46">
        <f t="shared" si="21"/>
        <v>0.088903557894</v>
      </c>
      <c r="F114" s="75">
        <f t="shared" si="21"/>
        <v>5.00667404982</v>
      </c>
      <c r="G114" s="53">
        <f t="shared" si="19"/>
        <v>569.876485235166</v>
      </c>
      <c r="H114" s="50">
        <f t="shared" si="22"/>
        <v>565.223085849609</v>
      </c>
      <c r="I114" s="46">
        <f t="shared" si="22"/>
        <v>0.079545288642</v>
      </c>
      <c r="J114" s="47">
        <f t="shared" si="22"/>
        <v>4.573854096915</v>
      </c>
      <c r="K114" s="53">
        <f t="shared" si="20"/>
        <v>571.2540224690604</v>
      </c>
      <c r="L114" s="50">
        <f t="shared" si="23"/>
        <v>566.919272151534</v>
      </c>
      <c r="M114" s="46">
        <f t="shared" si="23"/>
        <v>0.049130913573</v>
      </c>
      <c r="N114" s="47">
        <f t="shared" si="23"/>
        <v>4.285619403953399</v>
      </c>
    </row>
    <row r="115" spans="1:18" ht="18" thickBot="1">
      <c r="A115" s="60"/>
      <c r="B115" s="61"/>
      <c r="C115" s="183">
        <f aca="true" t="shared" si="24" ref="C115:N115">C107+C108+C109+C110+C111+C113+C114</f>
        <v>6927.987450392942</v>
      </c>
      <c r="D115" s="41">
        <f t="shared" si="24"/>
        <v>5907.789649926243</v>
      </c>
      <c r="E115" s="62">
        <f t="shared" si="24"/>
        <v>206.86071761124398</v>
      </c>
      <c r="F115" s="85">
        <f t="shared" si="24"/>
        <v>813.3370828554549</v>
      </c>
      <c r="G115" s="63">
        <f>G107+G108+G109+G110+G111+G113+G114</f>
        <v>5691.876510803274</v>
      </c>
      <c r="H115" s="40">
        <f>H107+H108+H109+H110+H111+H113+H114</f>
        <v>4869.537761107626</v>
      </c>
      <c r="I115" s="64">
        <f>I107+I108+I109+I110+I111+I113+I114</f>
        <v>265.777867093174</v>
      </c>
      <c r="J115" s="65">
        <f>J107+J108+J109+J110+J111+J113+J114</f>
        <v>556.5608826024745</v>
      </c>
      <c r="K115" s="63">
        <f t="shared" si="24"/>
        <v>5633.989590367676</v>
      </c>
      <c r="L115" s="40">
        <f t="shared" si="24"/>
        <v>4950.933790725172</v>
      </c>
      <c r="M115" s="64">
        <f t="shared" si="24"/>
        <v>151.17589212763704</v>
      </c>
      <c r="N115" s="65">
        <f t="shared" si="24"/>
        <v>531.8799075148675</v>
      </c>
      <c r="O115" s="4">
        <f>K115/C115*100</f>
        <v>81.32216795583437</v>
      </c>
      <c r="P115" s="5">
        <f>K115/G115*100</f>
        <v>98.98299057743563</v>
      </c>
      <c r="Q115" s="3">
        <f>M115/I115*100</f>
        <v>56.880542304389536</v>
      </c>
      <c r="R115" s="80"/>
    </row>
  </sheetData>
  <sheetProtection/>
  <mergeCells count="34">
    <mergeCell ref="A62:A63"/>
    <mergeCell ref="A69:A70"/>
    <mergeCell ref="A101:A102"/>
    <mergeCell ref="A112:A113"/>
    <mergeCell ref="P41:P43"/>
    <mergeCell ref="C42:C43"/>
    <mergeCell ref="D42:F42"/>
    <mergeCell ref="G42:G43"/>
    <mergeCell ref="H42:J42"/>
    <mergeCell ref="K42:K43"/>
    <mergeCell ref="L42:N42"/>
    <mergeCell ref="A15:A16"/>
    <mergeCell ref="A33:C34"/>
    <mergeCell ref="J33:L33"/>
    <mergeCell ref="A39:N39"/>
    <mergeCell ref="C41:N41"/>
    <mergeCell ref="H34:P37"/>
    <mergeCell ref="O41:O43"/>
    <mergeCell ref="P5:P7"/>
    <mergeCell ref="Q5:S5"/>
    <mergeCell ref="C6:C7"/>
    <mergeCell ref="D6:F6"/>
    <mergeCell ref="G6:G7"/>
    <mergeCell ref="H6:J6"/>
    <mergeCell ref="K6:K7"/>
    <mergeCell ref="L6:N6"/>
    <mergeCell ref="Q6:S6"/>
    <mergeCell ref="A1:O4"/>
    <mergeCell ref="A5:A7"/>
    <mergeCell ref="B5:B7"/>
    <mergeCell ref="C5:F5"/>
    <mergeCell ref="G5:J5"/>
    <mergeCell ref="K5:N5"/>
    <mergeCell ref="O5:O7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scale="50" r:id="rId1"/>
  <rowBreaks count="1" manualBreakCount="1">
    <brk id="39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DK32"/>
  <sheetViews>
    <sheetView tabSelected="1" view="pageBreakPreview" zoomScale="60" zoomScalePageLayoutView="0" workbookViewId="0" topLeftCell="A1">
      <selection activeCell="F37" sqref="F37"/>
    </sheetView>
  </sheetViews>
  <sheetFormatPr defaultColWidth="9.140625" defaultRowHeight="12.75"/>
  <cols>
    <col min="1" max="1" width="41.7109375" style="0" customWidth="1"/>
    <col min="2" max="2" width="13.00390625" style="0" customWidth="1"/>
    <col min="3" max="3" width="17.421875" style="169" customWidth="1"/>
    <col min="4" max="4" width="18.8515625" style="0" customWidth="1"/>
    <col min="5" max="5" width="13.8515625" style="0" customWidth="1"/>
    <col min="6" max="6" width="16.57421875" style="2" customWidth="1"/>
    <col min="7" max="7" width="16.00390625" style="0" customWidth="1"/>
    <col min="8" max="8" width="14.7109375" style="0" customWidth="1"/>
    <col min="9" max="9" width="12.140625" style="0" customWidth="1"/>
    <col min="10" max="10" width="14.00390625" style="2" customWidth="1"/>
    <col min="11" max="11" width="16.00390625" style="0" customWidth="1"/>
    <col min="12" max="12" width="15.421875" style="0" customWidth="1"/>
    <col min="13" max="13" width="12.28125" style="0" customWidth="1"/>
    <col min="14" max="14" width="12.28125" style="2" customWidth="1"/>
    <col min="15" max="15" width="17.57421875" style="0" customWidth="1"/>
    <col min="16" max="16" width="17.8515625" style="163" customWidth="1"/>
    <col min="17" max="17" width="12.421875" style="163" bestFit="1" customWidth="1"/>
    <col min="18" max="19" width="9.140625" style="163" customWidth="1"/>
    <col min="20" max="20" width="9.28125" style="163" bestFit="1" customWidth="1"/>
    <col min="21" max="21" width="11.00390625" style="163" bestFit="1" customWidth="1"/>
    <col min="22" max="23" width="8.8515625" style="163" customWidth="1"/>
    <col min="24" max="24" width="9.28125" style="163" bestFit="1" customWidth="1"/>
    <col min="25" max="25" width="11.00390625" style="163" bestFit="1" customWidth="1"/>
    <col min="26" max="27" width="8.8515625" style="163" customWidth="1"/>
    <col min="28" max="28" width="10.8515625" style="163" bestFit="1" customWidth="1"/>
    <col min="29" max="29" width="8.8515625" style="163" customWidth="1"/>
    <col min="30" max="30" width="12.7109375" style="163" customWidth="1"/>
    <col min="31" max="31" width="9.140625" style="163" customWidth="1"/>
    <col min="32" max="32" width="11.00390625" style="163" bestFit="1" customWidth="1"/>
    <col min="33" max="34" width="9.140625" style="163" customWidth="1"/>
    <col min="35" max="35" width="9.28125" style="163" bestFit="1" customWidth="1"/>
    <col min="36" max="36" width="12.28125" style="163" bestFit="1" customWidth="1"/>
    <col min="37" max="38" width="8.8515625" style="163" customWidth="1"/>
    <col min="39" max="39" width="9.28125" style="163" bestFit="1" customWidth="1"/>
    <col min="40" max="40" width="12.28125" style="163" bestFit="1" customWidth="1"/>
    <col min="41" max="42" width="8.8515625" style="163" customWidth="1"/>
    <col min="43" max="43" width="10.8515625" style="163" bestFit="1" customWidth="1"/>
    <col min="44" max="45" width="8.8515625" style="163" customWidth="1"/>
    <col min="46" max="46" width="9.140625" style="184" customWidth="1"/>
    <col min="47" max="47" width="15.421875" style="184" bestFit="1" customWidth="1"/>
    <col min="48" max="48" width="9.28125" style="184" bestFit="1" customWidth="1"/>
    <col min="49" max="49" width="9.140625" style="184" customWidth="1"/>
    <col min="50" max="50" width="9.28125" style="0" bestFit="1" customWidth="1"/>
    <col min="51" max="51" width="10.140625" style="166" bestFit="1" customWidth="1"/>
    <col min="54" max="54" width="9.28125" style="0" bestFit="1" customWidth="1"/>
    <col min="55" max="55" width="10.140625" style="166" bestFit="1" customWidth="1"/>
    <col min="58" max="58" width="10.8515625" style="0" bestFit="1" customWidth="1"/>
    <col min="61" max="61" width="9.28125" style="184" bestFit="1" customWidth="1"/>
    <col min="62" max="62" width="14.28125" style="184" bestFit="1" customWidth="1"/>
    <col min="63" max="64" width="9.140625" style="184" customWidth="1"/>
    <col min="65" max="65" width="9.57421875" style="0" bestFit="1" customWidth="1"/>
    <col min="66" max="66" width="9.421875" style="166" bestFit="1" customWidth="1"/>
    <col min="69" max="69" width="9.57421875" style="0" bestFit="1" customWidth="1"/>
    <col min="70" max="70" width="9.421875" style="166" bestFit="1" customWidth="1"/>
    <col min="73" max="73" width="10.8515625" style="0" bestFit="1" customWidth="1"/>
    <col min="76" max="76" width="9.28125" style="184" bestFit="1" customWidth="1"/>
    <col min="77" max="77" width="9.140625" style="184" customWidth="1"/>
    <col min="78" max="78" width="9.28125" style="184" bestFit="1" customWidth="1"/>
    <col min="79" max="79" width="9.140625" style="184" customWidth="1"/>
    <col min="80" max="80" width="9.28125" style="0" bestFit="1" customWidth="1"/>
    <col min="84" max="84" width="9.28125" style="0" bestFit="1" customWidth="1"/>
    <col min="88" max="88" width="10.8515625" style="0" bestFit="1" customWidth="1"/>
    <col min="91" max="91" width="9.28125" style="184" bestFit="1" customWidth="1"/>
    <col min="92" max="94" width="9.140625" style="184" customWidth="1"/>
    <col min="95" max="95" width="9.28125" style="0" bestFit="1" customWidth="1"/>
    <col min="99" max="99" width="9.28125" style="0" bestFit="1" customWidth="1"/>
    <col min="103" max="103" width="10.8515625" style="0" bestFit="1" customWidth="1"/>
    <col min="111" max="111" width="9.140625" style="166" customWidth="1"/>
    <col min="115" max="115" width="9.140625" style="166" customWidth="1"/>
  </cols>
  <sheetData>
    <row r="1" spans="1:16" ht="18" customHeight="1">
      <c r="A1" s="503" t="s">
        <v>79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67"/>
    </row>
    <row r="2" spans="1:16" ht="18" customHeight="1">
      <c r="A2" s="503"/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67"/>
    </row>
    <row r="3" spans="1:16" ht="18" customHeight="1">
      <c r="A3" s="503"/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67"/>
    </row>
    <row r="4" spans="1:16" ht="18.75" customHeight="1" thickBot="1">
      <c r="A4" s="504"/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67"/>
    </row>
    <row r="5" spans="1:16" ht="21" customHeight="1" thickBot="1">
      <c r="A5" s="505" t="s">
        <v>0</v>
      </c>
      <c r="B5" s="505" t="s">
        <v>1</v>
      </c>
      <c r="C5" s="508" t="s">
        <v>80</v>
      </c>
      <c r="D5" s="509"/>
      <c r="E5" s="509"/>
      <c r="F5" s="510"/>
      <c r="G5" s="511" t="s">
        <v>81</v>
      </c>
      <c r="H5" s="512"/>
      <c r="I5" s="512"/>
      <c r="J5" s="513"/>
      <c r="K5" s="511" t="s">
        <v>82</v>
      </c>
      <c r="L5" s="512"/>
      <c r="M5" s="512"/>
      <c r="N5" s="513"/>
      <c r="O5" s="514" t="s">
        <v>71</v>
      </c>
      <c r="P5" s="568" t="s">
        <v>83</v>
      </c>
    </row>
    <row r="6" spans="1:16" ht="19.5" customHeight="1">
      <c r="A6" s="506"/>
      <c r="B6" s="506"/>
      <c r="C6" s="521" t="s">
        <v>2</v>
      </c>
      <c r="D6" s="523" t="s">
        <v>3</v>
      </c>
      <c r="E6" s="524"/>
      <c r="F6" s="525"/>
      <c r="G6" s="526" t="s">
        <v>2</v>
      </c>
      <c r="H6" s="523" t="s">
        <v>3</v>
      </c>
      <c r="I6" s="524"/>
      <c r="J6" s="525"/>
      <c r="K6" s="526" t="s">
        <v>2</v>
      </c>
      <c r="L6" s="523" t="s">
        <v>3</v>
      </c>
      <c r="M6" s="524"/>
      <c r="N6" s="525"/>
      <c r="O6" s="515"/>
      <c r="P6" s="569"/>
    </row>
    <row r="7" spans="1:16" ht="35.25" thickBot="1">
      <c r="A7" s="507"/>
      <c r="B7" s="507"/>
      <c r="C7" s="522"/>
      <c r="D7" s="200" t="s">
        <v>4</v>
      </c>
      <c r="E7" s="201" t="s">
        <v>5</v>
      </c>
      <c r="F7" s="202" t="s">
        <v>6</v>
      </c>
      <c r="G7" s="527"/>
      <c r="H7" s="135" t="s">
        <v>4</v>
      </c>
      <c r="I7" s="136" t="s">
        <v>5</v>
      </c>
      <c r="J7" s="137" t="s">
        <v>6</v>
      </c>
      <c r="K7" s="527"/>
      <c r="L7" s="135" t="s">
        <v>4</v>
      </c>
      <c r="M7" s="136" t="s">
        <v>5</v>
      </c>
      <c r="N7" s="376" t="s">
        <v>59</v>
      </c>
      <c r="O7" s="515"/>
      <c r="P7" s="569"/>
    </row>
    <row r="8" spans="1:16" ht="39" thickBot="1">
      <c r="A8" s="96" t="s">
        <v>62</v>
      </c>
      <c r="B8" s="147" t="s">
        <v>30</v>
      </c>
      <c r="C8" s="609">
        <f>D8+E8+F8</f>
        <v>9029</v>
      </c>
      <c r="D8" s="611">
        <v>7309</v>
      </c>
      <c r="E8" s="612">
        <v>155</v>
      </c>
      <c r="F8" s="610">
        <v>1565</v>
      </c>
      <c r="G8" s="613">
        <f>H8+I8+J8</f>
        <v>8498</v>
      </c>
      <c r="H8" s="611">
        <v>7297</v>
      </c>
      <c r="I8" s="612">
        <v>163</v>
      </c>
      <c r="J8" s="610">
        <v>1038</v>
      </c>
      <c r="K8" s="609">
        <f>L8+M8+N8</f>
        <v>8643</v>
      </c>
      <c r="L8" s="611">
        <v>7516</v>
      </c>
      <c r="M8" s="612">
        <v>124</v>
      </c>
      <c r="N8" s="610">
        <v>1003</v>
      </c>
      <c r="O8" s="335">
        <f>K8/C8*100</f>
        <v>95.72488647690774</v>
      </c>
      <c r="P8" s="570">
        <f>K8/G8*100</f>
        <v>101.70628383148977</v>
      </c>
    </row>
    <row r="9" spans="1:16" ht="18.75">
      <c r="A9" s="97" t="s">
        <v>7</v>
      </c>
      <c r="B9" s="103" t="s">
        <v>8</v>
      </c>
      <c r="C9" s="562">
        <f aca="true" t="shared" si="0" ref="C8:C14">D9+E9+F9</f>
        <v>23.24</v>
      </c>
      <c r="D9" s="221">
        <v>20.926</v>
      </c>
      <c r="E9" s="222">
        <v>2.314</v>
      </c>
      <c r="F9" s="223">
        <v>0</v>
      </c>
      <c r="G9" s="193">
        <f aca="true" t="shared" si="1" ref="G8:G14">H9+I9+J9</f>
        <v>20.4525</v>
      </c>
      <c r="H9" s="329">
        <v>16.9155</v>
      </c>
      <c r="I9" s="457">
        <v>3.537</v>
      </c>
      <c r="J9" s="330">
        <v>0</v>
      </c>
      <c r="K9" s="233">
        <f aca="true" t="shared" si="2" ref="K8:K14">L9+M9+N9</f>
        <v>16.2634</v>
      </c>
      <c r="L9" s="329">
        <v>14.7056</v>
      </c>
      <c r="M9" s="457">
        <v>1.5558</v>
      </c>
      <c r="N9" s="223">
        <v>0.002</v>
      </c>
      <c r="O9" s="336">
        <f>K9/C9*100</f>
        <v>69.98020654044751</v>
      </c>
      <c r="P9" s="571">
        <f>K9/G9*100</f>
        <v>79.51790734629019</v>
      </c>
    </row>
    <row r="10" spans="1:16" ht="18.75">
      <c r="A10" s="7" t="s">
        <v>45</v>
      </c>
      <c r="B10" s="103" t="s">
        <v>8</v>
      </c>
      <c r="C10" s="563">
        <f t="shared" si="0"/>
        <v>0.38599999999999995</v>
      </c>
      <c r="D10" s="221">
        <v>0.036</v>
      </c>
      <c r="E10" s="222">
        <v>0.35</v>
      </c>
      <c r="F10" s="224">
        <v>0</v>
      </c>
      <c r="G10" s="193">
        <f t="shared" si="1"/>
        <v>0.105</v>
      </c>
      <c r="H10" s="461">
        <v>0</v>
      </c>
      <c r="I10" s="222">
        <v>0.105</v>
      </c>
      <c r="J10" s="330">
        <v>0</v>
      </c>
      <c r="K10" s="191">
        <f t="shared" si="2"/>
        <v>0.12</v>
      </c>
      <c r="L10" s="461">
        <v>0</v>
      </c>
      <c r="M10" s="222">
        <v>0.12</v>
      </c>
      <c r="N10" s="224">
        <v>0</v>
      </c>
      <c r="O10" s="129">
        <f aca="true" t="shared" si="3" ref="O10:O24">K10/C10*100</f>
        <v>31.088082901554408</v>
      </c>
      <c r="P10" s="572">
        <f>K10/G10*100</f>
        <v>114.28571428571428</v>
      </c>
    </row>
    <row r="11" spans="1:16" ht="18.75">
      <c r="A11" s="97" t="s">
        <v>9</v>
      </c>
      <c r="B11" s="103" t="s">
        <v>8</v>
      </c>
      <c r="C11" s="563">
        <f t="shared" si="0"/>
        <v>52.01</v>
      </c>
      <c r="D11" s="155">
        <v>3.319</v>
      </c>
      <c r="E11" s="156">
        <v>3.55</v>
      </c>
      <c r="F11" s="159">
        <v>45.141</v>
      </c>
      <c r="G11" s="234">
        <f t="shared" si="1"/>
        <v>27.8931</v>
      </c>
      <c r="H11" s="232">
        <v>2.163</v>
      </c>
      <c r="I11" s="458">
        <v>2.86</v>
      </c>
      <c r="J11" s="427">
        <v>22.8701</v>
      </c>
      <c r="K11" s="233">
        <f t="shared" si="2"/>
        <v>29.469700000000003</v>
      </c>
      <c r="L11" s="155">
        <v>3.933</v>
      </c>
      <c r="M11" s="156">
        <v>3.246</v>
      </c>
      <c r="N11" s="427">
        <v>22.2907</v>
      </c>
      <c r="O11" s="129">
        <f t="shared" si="3"/>
        <v>56.661603537781204</v>
      </c>
      <c r="P11" s="572">
        <f>K11/G11*100</f>
        <v>105.65229393649327</v>
      </c>
    </row>
    <row r="12" spans="1:16" ht="18.75">
      <c r="A12" s="97" t="s">
        <v>10</v>
      </c>
      <c r="B12" s="103" t="s">
        <v>8</v>
      </c>
      <c r="C12" s="563">
        <f>D12+E12+F12</f>
        <v>18.954</v>
      </c>
      <c r="D12" s="155">
        <v>2.094</v>
      </c>
      <c r="E12" s="156">
        <v>4.2</v>
      </c>
      <c r="F12" s="157">
        <v>12.66</v>
      </c>
      <c r="G12" s="234">
        <f t="shared" si="1"/>
        <v>13.5877</v>
      </c>
      <c r="H12" s="232">
        <v>1.38</v>
      </c>
      <c r="I12" s="458">
        <v>4.955</v>
      </c>
      <c r="J12" s="427">
        <v>7.2527</v>
      </c>
      <c r="K12" s="233">
        <f t="shared" si="2"/>
        <v>12.6677</v>
      </c>
      <c r="L12" s="155">
        <v>2.03</v>
      </c>
      <c r="M12" s="156">
        <v>3.347</v>
      </c>
      <c r="N12" s="427">
        <v>7.2907</v>
      </c>
      <c r="O12" s="129">
        <f t="shared" si="3"/>
        <v>66.83391368576554</v>
      </c>
      <c r="P12" s="572">
        <f>K12/G12*100</f>
        <v>93.22917049979024</v>
      </c>
    </row>
    <row r="13" spans="1:16" ht="18.75">
      <c r="A13" s="97" t="s">
        <v>24</v>
      </c>
      <c r="B13" s="103" t="s">
        <v>8</v>
      </c>
      <c r="C13" s="563">
        <f t="shared" si="0"/>
        <v>1.15</v>
      </c>
      <c r="D13" s="155"/>
      <c r="E13" s="209"/>
      <c r="F13" s="157">
        <v>1.15</v>
      </c>
      <c r="G13" s="234">
        <f>H13+I13+J13</f>
        <v>2.1093</v>
      </c>
      <c r="H13" s="232"/>
      <c r="I13" s="156"/>
      <c r="J13" s="427">
        <v>2.1093</v>
      </c>
      <c r="K13" s="233">
        <f t="shared" si="2"/>
        <v>2.1414</v>
      </c>
      <c r="L13" s="158"/>
      <c r="M13" s="153"/>
      <c r="N13" s="427">
        <v>2.1414</v>
      </c>
      <c r="O13" s="129">
        <f t="shared" si="3"/>
        <v>186.20869565217393</v>
      </c>
      <c r="P13" s="572">
        <f>K13/G13*100</f>
        <v>101.521831887356</v>
      </c>
    </row>
    <row r="14" spans="1:16" ht="18.75">
      <c r="A14" s="98" t="s">
        <v>11</v>
      </c>
      <c r="B14" s="105" t="s">
        <v>12</v>
      </c>
      <c r="C14" s="564">
        <f t="shared" si="0"/>
        <v>25013</v>
      </c>
      <c r="D14" s="158">
        <v>16571</v>
      </c>
      <c r="E14" s="153">
        <v>269</v>
      </c>
      <c r="F14" s="159">
        <v>8173</v>
      </c>
      <c r="G14" s="194">
        <f t="shared" si="1"/>
        <v>23944.7</v>
      </c>
      <c r="H14" s="158">
        <v>17187</v>
      </c>
      <c r="I14" s="153">
        <v>383.7</v>
      </c>
      <c r="J14" s="159">
        <v>6374</v>
      </c>
      <c r="K14" s="190">
        <f t="shared" si="2"/>
        <v>22983.399999999998</v>
      </c>
      <c r="L14" s="158">
        <v>16799.1</v>
      </c>
      <c r="M14" s="209">
        <v>333</v>
      </c>
      <c r="N14" s="331">
        <v>5851.3</v>
      </c>
      <c r="O14" s="129">
        <f>K14/C14*100</f>
        <v>91.88581937392554</v>
      </c>
      <c r="P14" s="572">
        <f>K14/G14*100</f>
        <v>95.98533287115728</v>
      </c>
    </row>
    <row r="15" spans="1:16" ht="18.75">
      <c r="A15" s="534" t="s">
        <v>25</v>
      </c>
      <c r="B15" s="107"/>
      <c r="C15" s="192"/>
      <c r="D15" s="158"/>
      <c r="E15" s="153"/>
      <c r="F15" s="159"/>
      <c r="G15" s="195"/>
      <c r="H15" s="208"/>
      <c r="I15" s="209"/>
      <c r="J15" s="210"/>
      <c r="K15" s="211"/>
      <c r="L15" s="208"/>
      <c r="M15" s="209"/>
      <c r="N15" s="331"/>
      <c r="O15" s="129"/>
      <c r="P15" s="572"/>
    </row>
    <row r="16" spans="1:16" ht="18.75">
      <c r="A16" s="535"/>
      <c r="B16" s="103" t="s">
        <v>12</v>
      </c>
      <c r="C16" s="564">
        <f>D16+E16+F16</f>
        <v>65515.4</v>
      </c>
      <c r="D16" s="158">
        <v>64270.4</v>
      </c>
      <c r="E16" s="153">
        <v>120</v>
      </c>
      <c r="F16" s="159">
        <v>1125</v>
      </c>
      <c r="G16" s="196">
        <f>H16+I16+J16</f>
        <v>65662.6</v>
      </c>
      <c r="H16" s="158">
        <v>64572.6</v>
      </c>
      <c r="I16" s="153">
        <v>101</v>
      </c>
      <c r="J16" s="159">
        <v>989</v>
      </c>
      <c r="K16" s="212">
        <f>L16+M16+N16</f>
        <v>67898.90000000001</v>
      </c>
      <c r="L16" s="158">
        <v>66887.6</v>
      </c>
      <c r="M16" s="209">
        <v>89.6</v>
      </c>
      <c r="N16" s="331">
        <v>921.7</v>
      </c>
      <c r="O16" s="129">
        <f t="shared" si="3"/>
        <v>103.63807593329204</v>
      </c>
      <c r="P16" s="572">
        <f>K16/G16*100</f>
        <v>103.40574390901367</v>
      </c>
    </row>
    <row r="17" spans="1:16" ht="19.5" thickBot="1">
      <c r="A17" s="99" t="s">
        <v>13</v>
      </c>
      <c r="B17" s="120" t="s">
        <v>14</v>
      </c>
      <c r="C17" s="565">
        <f>D17+E17+F17</f>
        <v>287878</v>
      </c>
      <c r="D17" s="160">
        <v>285700</v>
      </c>
      <c r="E17" s="161">
        <v>38</v>
      </c>
      <c r="F17" s="162">
        <v>2140</v>
      </c>
      <c r="G17" s="377">
        <f>H17+I17+J17</f>
        <v>291153</v>
      </c>
      <c r="H17" s="160">
        <v>288046</v>
      </c>
      <c r="I17" s="161">
        <v>29</v>
      </c>
      <c r="J17" s="162">
        <v>3078</v>
      </c>
      <c r="K17" s="213">
        <f>L17+M17+N17</f>
        <v>296865</v>
      </c>
      <c r="L17" s="160">
        <v>294071</v>
      </c>
      <c r="M17" s="161">
        <v>21</v>
      </c>
      <c r="N17" s="332">
        <v>2773</v>
      </c>
      <c r="O17" s="337">
        <f t="shared" si="3"/>
        <v>103.12180854389707</v>
      </c>
      <c r="P17" s="573">
        <f>K17/G17*100</f>
        <v>101.96185510710862</v>
      </c>
    </row>
    <row r="18" spans="1:16" ht="18.75">
      <c r="A18" s="100" t="s">
        <v>15</v>
      </c>
      <c r="B18" s="101"/>
      <c r="C18" s="566"/>
      <c r="D18" s="585"/>
      <c r="E18" s="586"/>
      <c r="F18" s="587"/>
      <c r="G18" s="197"/>
      <c r="H18" s="588"/>
      <c r="I18" s="589"/>
      <c r="J18" s="590"/>
      <c r="K18" s="217"/>
      <c r="L18" s="588"/>
      <c r="M18" s="591"/>
      <c r="N18" s="592"/>
      <c r="O18" s="336"/>
      <c r="P18" s="570"/>
    </row>
    <row r="19" spans="1:16" ht="18.75">
      <c r="A19" s="102" t="s">
        <v>16</v>
      </c>
      <c r="B19" s="103" t="s">
        <v>17</v>
      </c>
      <c r="C19" s="192">
        <f aca="true" t="shared" si="4" ref="C19:C24">D19+E19+F19</f>
        <v>13376</v>
      </c>
      <c r="D19" s="168">
        <v>9331</v>
      </c>
      <c r="E19" s="167">
        <v>745</v>
      </c>
      <c r="F19" s="164">
        <v>3300</v>
      </c>
      <c r="G19" s="198">
        <f aca="true" t="shared" si="5" ref="G19:G24">H19+I19+J19</f>
        <v>12763</v>
      </c>
      <c r="H19" s="168">
        <v>8988</v>
      </c>
      <c r="I19" s="167">
        <v>658</v>
      </c>
      <c r="J19" s="164">
        <v>3117</v>
      </c>
      <c r="K19" s="192">
        <f aca="true" t="shared" si="6" ref="K19:K24">L19+M19+N19</f>
        <v>12181</v>
      </c>
      <c r="L19" s="168">
        <v>8269</v>
      </c>
      <c r="M19" s="167">
        <v>716</v>
      </c>
      <c r="N19" s="334">
        <v>3196</v>
      </c>
      <c r="O19" s="129">
        <f t="shared" si="3"/>
        <v>91.06608851674642</v>
      </c>
      <c r="P19" s="574">
        <f>K19/G19*100</f>
        <v>95.43994358693098</v>
      </c>
    </row>
    <row r="20" spans="1:16" ht="18.75">
      <c r="A20" s="102" t="s">
        <v>18</v>
      </c>
      <c r="B20" s="103" t="s">
        <v>17</v>
      </c>
      <c r="C20" s="192">
        <f t="shared" si="4"/>
        <v>5802</v>
      </c>
      <c r="D20" s="168">
        <v>3624</v>
      </c>
      <c r="E20" s="167">
        <v>268</v>
      </c>
      <c r="F20" s="164">
        <v>1910</v>
      </c>
      <c r="G20" s="199">
        <f t="shared" si="5"/>
        <v>5692</v>
      </c>
      <c r="H20" s="168">
        <v>3622</v>
      </c>
      <c r="I20" s="167">
        <v>254</v>
      </c>
      <c r="J20" s="164">
        <v>1816</v>
      </c>
      <c r="K20" s="154">
        <f t="shared" si="6"/>
        <v>5613</v>
      </c>
      <c r="L20" s="168">
        <v>3588</v>
      </c>
      <c r="M20" s="167">
        <v>266</v>
      </c>
      <c r="N20" s="334">
        <v>1759</v>
      </c>
      <c r="O20" s="129">
        <f t="shared" si="3"/>
        <v>96.7425025853154</v>
      </c>
      <c r="P20" s="575">
        <f>K20/G20*100</f>
        <v>98.6120871398454</v>
      </c>
    </row>
    <row r="21" spans="1:16" ht="18.75">
      <c r="A21" s="102" t="s">
        <v>19</v>
      </c>
      <c r="B21" s="103" t="s">
        <v>17</v>
      </c>
      <c r="C21" s="192">
        <f t="shared" si="4"/>
        <v>190004</v>
      </c>
      <c r="D21" s="168">
        <v>187864</v>
      </c>
      <c r="E21" s="167">
        <v>770</v>
      </c>
      <c r="F21" s="164">
        <v>1370</v>
      </c>
      <c r="G21" s="199">
        <f t="shared" si="5"/>
        <v>179271</v>
      </c>
      <c r="H21" s="168">
        <v>177112</v>
      </c>
      <c r="I21" s="167">
        <v>782</v>
      </c>
      <c r="J21" s="164">
        <v>1377</v>
      </c>
      <c r="K21" s="154">
        <f t="shared" si="6"/>
        <v>187753</v>
      </c>
      <c r="L21" s="168">
        <v>185979</v>
      </c>
      <c r="M21" s="167">
        <v>608</v>
      </c>
      <c r="N21" s="334">
        <v>1166</v>
      </c>
      <c r="O21" s="129">
        <f t="shared" si="3"/>
        <v>98.8152880991979</v>
      </c>
      <c r="P21" s="572">
        <f>K21/G21*100</f>
        <v>104.73138432875369</v>
      </c>
    </row>
    <row r="22" spans="1:16" ht="18.75">
      <c r="A22" s="104" t="s">
        <v>20</v>
      </c>
      <c r="B22" s="103" t="s">
        <v>17</v>
      </c>
      <c r="C22" s="192">
        <f t="shared" si="4"/>
        <v>571</v>
      </c>
      <c r="D22" s="168">
        <v>252</v>
      </c>
      <c r="E22" s="167">
        <v>89</v>
      </c>
      <c r="F22" s="164">
        <v>230</v>
      </c>
      <c r="G22" s="199">
        <f t="shared" si="5"/>
        <v>459</v>
      </c>
      <c r="H22" s="168">
        <v>243</v>
      </c>
      <c r="I22" s="167">
        <v>89</v>
      </c>
      <c r="J22" s="164">
        <v>127</v>
      </c>
      <c r="K22" s="154">
        <f t="shared" si="6"/>
        <v>558</v>
      </c>
      <c r="L22" s="168">
        <v>243</v>
      </c>
      <c r="M22" s="167">
        <v>87</v>
      </c>
      <c r="N22" s="334">
        <v>228</v>
      </c>
      <c r="O22" s="129">
        <f t="shared" si="3"/>
        <v>97.72329246935202</v>
      </c>
      <c r="P22" s="572">
        <f>K22/G22*100</f>
        <v>121.56862745098039</v>
      </c>
    </row>
    <row r="23" spans="1:16" ht="18.75">
      <c r="A23" s="130" t="s">
        <v>21</v>
      </c>
      <c r="B23" s="131" t="s">
        <v>17</v>
      </c>
      <c r="C23" s="192">
        <f t="shared" si="4"/>
        <v>2908</v>
      </c>
      <c r="D23" s="168">
        <v>278</v>
      </c>
      <c r="E23" s="167">
        <v>440</v>
      </c>
      <c r="F23" s="164">
        <v>2190</v>
      </c>
      <c r="G23" s="199">
        <f t="shared" si="5"/>
        <v>3617</v>
      </c>
      <c r="H23" s="168">
        <v>251</v>
      </c>
      <c r="I23" s="167">
        <v>479</v>
      </c>
      <c r="J23" s="164">
        <v>2887</v>
      </c>
      <c r="K23" s="154">
        <f t="shared" si="6"/>
        <v>2465</v>
      </c>
      <c r="L23" s="168">
        <v>202</v>
      </c>
      <c r="M23" s="167">
        <v>433</v>
      </c>
      <c r="N23" s="334">
        <v>1830</v>
      </c>
      <c r="O23" s="129">
        <f t="shared" si="3"/>
        <v>84.76616231086658</v>
      </c>
      <c r="P23" s="572">
        <f>K23/G23*100</f>
        <v>68.15040088471108</v>
      </c>
    </row>
    <row r="24" spans="1:16" ht="19.5" thickBot="1">
      <c r="A24" s="119" t="s">
        <v>22</v>
      </c>
      <c r="B24" s="593" t="s">
        <v>23</v>
      </c>
      <c r="C24" s="594">
        <f t="shared" si="4"/>
        <v>2726.5</v>
      </c>
      <c r="D24" s="595">
        <v>2715</v>
      </c>
      <c r="E24" s="596">
        <v>0.2</v>
      </c>
      <c r="F24" s="597">
        <v>11.3</v>
      </c>
      <c r="G24" s="598">
        <f t="shared" si="5"/>
        <v>3354.7799999999997</v>
      </c>
      <c r="H24" s="160">
        <v>3343.2</v>
      </c>
      <c r="I24" s="599">
        <v>0.18</v>
      </c>
      <c r="J24" s="600">
        <v>11.4</v>
      </c>
      <c r="K24" s="601">
        <f t="shared" si="6"/>
        <v>3152.9</v>
      </c>
      <c r="L24" s="595">
        <v>3144</v>
      </c>
      <c r="M24" s="599">
        <v>0.1</v>
      </c>
      <c r="N24" s="602">
        <v>8.8</v>
      </c>
      <c r="O24" s="337">
        <f t="shared" si="3"/>
        <v>115.6390977443609</v>
      </c>
      <c r="P24" s="573">
        <f>K24/G24*100</f>
        <v>93.98231776748402</v>
      </c>
    </row>
    <row r="25" spans="1:16" ht="18.75">
      <c r="A25" s="580"/>
      <c r="B25" s="371"/>
      <c r="C25" s="603"/>
      <c r="D25" s="604"/>
      <c r="E25" s="604"/>
      <c r="F25" s="604"/>
      <c r="G25" s="605"/>
      <c r="H25" s="606"/>
      <c r="I25" s="607"/>
      <c r="J25" s="607"/>
      <c r="K25" s="605"/>
      <c r="L25" s="604"/>
      <c r="M25" s="607"/>
      <c r="N25" s="607"/>
      <c r="O25" s="375"/>
      <c r="P25" s="608"/>
    </row>
    <row r="26" spans="1:115" s="369" customFormat="1" ht="14.25" thickBot="1">
      <c r="A26" s="360"/>
      <c r="B26" s="361"/>
      <c r="C26" s="362"/>
      <c r="D26" s="363"/>
      <c r="E26" s="363"/>
      <c r="F26" s="363"/>
      <c r="G26" s="364"/>
      <c r="H26" s="365"/>
      <c r="I26" s="365"/>
      <c r="J26" s="365"/>
      <c r="K26" s="364"/>
      <c r="L26" s="365"/>
      <c r="M26" s="365"/>
      <c r="N26" s="365"/>
      <c r="O26" s="366"/>
      <c r="P26" s="576"/>
      <c r="Q26" s="614"/>
      <c r="R26" s="614"/>
      <c r="S26" s="614"/>
      <c r="T26" s="614"/>
      <c r="U26" s="614"/>
      <c r="V26" s="614"/>
      <c r="W26" s="614"/>
      <c r="X26" s="614"/>
      <c r="Y26" s="614"/>
      <c r="Z26" s="614"/>
      <c r="AA26" s="614"/>
      <c r="AB26" s="614"/>
      <c r="AC26" s="614"/>
      <c r="AD26" s="614"/>
      <c r="AE26" s="614"/>
      <c r="AF26" s="614"/>
      <c r="AG26" s="614"/>
      <c r="AH26" s="614"/>
      <c r="AI26" s="614"/>
      <c r="AJ26" s="614"/>
      <c r="AK26" s="614"/>
      <c r="AL26" s="614"/>
      <c r="AM26" s="614"/>
      <c r="AN26" s="614"/>
      <c r="AO26" s="614"/>
      <c r="AP26" s="614"/>
      <c r="AQ26" s="614"/>
      <c r="AR26" s="614"/>
      <c r="AS26" s="614"/>
      <c r="AT26" s="368"/>
      <c r="AU26" s="368"/>
      <c r="AV26" s="368"/>
      <c r="AW26" s="368"/>
      <c r="AY26" s="370"/>
      <c r="BC26" s="370"/>
      <c r="BI26" s="368"/>
      <c r="BJ26" s="368"/>
      <c r="BK26" s="368"/>
      <c r="BL26" s="368"/>
      <c r="BN26" s="370"/>
      <c r="BR26" s="370"/>
      <c r="BX26" s="368"/>
      <c r="BY26" s="368"/>
      <c r="BZ26" s="368"/>
      <c r="CA26" s="368"/>
      <c r="CM26" s="368"/>
      <c r="CN26" s="368"/>
      <c r="CO26" s="368"/>
      <c r="CP26" s="368"/>
      <c r="DG26" s="370"/>
      <c r="DK26" s="370"/>
    </row>
    <row r="27" spans="1:16" ht="15.75" customHeight="1">
      <c r="A27" s="536" t="s">
        <v>55</v>
      </c>
      <c r="B27" s="537"/>
      <c r="C27" s="538"/>
      <c r="D27" s="483" t="s">
        <v>32</v>
      </c>
      <c r="E27" s="484" t="s">
        <v>33</v>
      </c>
      <c r="F27" s="578" t="s">
        <v>76</v>
      </c>
      <c r="G27" s="477"/>
      <c r="H27" s="478"/>
      <c r="I27" s="479"/>
      <c r="J27" s="542"/>
      <c r="K27" s="542"/>
      <c r="L27" s="542"/>
      <c r="M27" s="128"/>
      <c r="N27" s="128"/>
      <c r="O27" s="128"/>
      <c r="P27" s="577"/>
    </row>
    <row r="28" spans="1:16" ht="18.75" customHeight="1" thickBot="1">
      <c r="A28" s="539"/>
      <c r="B28" s="540"/>
      <c r="C28" s="541"/>
      <c r="D28" s="228">
        <f>D29+D30</f>
        <v>25129.6</v>
      </c>
      <c r="E28" s="617">
        <f>E29+E30</f>
        <v>26233.32</v>
      </c>
      <c r="F28" s="618">
        <f>E28/D28*100</f>
        <v>104.39211129504649</v>
      </c>
      <c r="G28" s="87"/>
      <c r="H28" s="547"/>
      <c r="I28" s="547"/>
      <c r="J28" s="547"/>
      <c r="K28" s="547"/>
      <c r="L28" s="547"/>
      <c r="M28" s="547"/>
      <c r="N28" s="547"/>
      <c r="O28" s="547"/>
      <c r="P28" s="547"/>
    </row>
    <row r="29" spans="1:16" ht="18.75">
      <c r="A29" s="104" t="s">
        <v>77</v>
      </c>
      <c r="B29" s="486"/>
      <c r="C29" s="487"/>
      <c r="D29" s="230">
        <v>10985</v>
      </c>
      <c r="E29" s="615">
        <v>10931.72</v>
      </c>
      <c r="F29" s="616">
        <f>E29/D29*100</f>
        <v>99.51497496586254</v>
      </c>
      <c r="G29" s="87"/>
      <c r="H29" s="547"/>
      <c r="I29" s="547"/>
      <c r="J29" s="547"/>
      <c r="K29" s="547"/>
      <c r="L29" s="547"/>
      <c r="M29" s="547"/>
      <c r="N29" s="547"/>
      <c r="O29" s="547"/>
      <c r="P29" s="547"/>
    </row>
    <row r="30" spans="1:16" ht="19.5" thickBot="1">
      <c r="A30" s="104" t="s">
        <v>78</v>
      </c>
      <c r="B30" s="486"/>
      <c r="C30" s="487"/>
      <c r="D30" s="228">
        <v>14144.6</v>
      </c>
      <c r="E30" s="579">
        <v>15301.6</v>
      </c>
      <c r="F30" s="501">
        <f>E30/D30*100</f>
        <v>108.17980006504249</v>
      </c>
      <c r="G30" s="87"/>
      <c r="H30" s="547"/>
      <c r="I30" s="547"/>
      <c r="J30" s="547"/>
      <c r="K30" s="547"/>
      <c r="L30" s="547"/>
      <c r="M30" s="547"/>
      <c r="N30" s="547"/>
      <c r="O30" s="547"/>
      <c r="P30" s="547"/>
    </row>
    <row r="31" spans="1:16" ht="18.75">
      <c r="A31" s="580"/>
      <c r="B31" s="580"/>
      <c r="C31" s="581"/>
      <c r="D31" s="582"/>
      <c r="E31" s="583"/>
      <c r="F31" s="584"/>
      <c r="G31" s="87"/>
      <c r="H31" s="502"/>
      <c r="I31" s="502"/>
      <c r="J31" s="502"/>
      <c r="K31" s="502"/>
      <c r="L31" s="502"/>
      <c r="M31" s="502"/>
      <c r="N31" s="502"/>
      <c r="O31" s="502"/>
      <c r="P31" s="502"/>
    </row>
    <row r="32" spans="1:16" ht="24">
      <c r="A32" s="543" t="s">
        <v>58</v>
      </c>
      <c r="B32" s="543"/>
      <c r="C32" s="543"/>
      <c r="D32" s="543"/>
      <c r="E32" s="543"/>
      <c r="F32" s="543"/>
      <c r="G32" s="543"/>
      <c r="H32" s="543"/>
      <c r="I32" s="543"/>
      <c r="J32" s="543"/>
      <c r="K32" s="543"/>
      <c r="L32" s="543"/>
      <c r="M32" s="543"/>
      <c r="N32" s="543"/>
      <c r="O32" s="93"/>
      <c r="P32" s="393"/>
    </row>
  </sheetData>
  <sheetProtection/>
  <mergeCells count="19">
    <mergeCell ref="A1:O4"/>
    <mergeCell ref="A5:A7"/>
    <mergeCell ref="B5:B7"/>
    <mergeCell ref="C5:F5"/>
    <mergeCell ref="G5:J5"/>
    <mergeCell ref="K5:N5"/>
    <mergeCell ref="O5:O7"/>
    <mergeCell ref="P5:P7"/>
    <mergeCell ref="C6:C7"/>
    <mergeCell ref="D6:F6"/>
    <mergeCell ref="G6:G7"/>
    <mergeCell ref="H6:J6"/>
    <mergeCell ref="K6:K7"/>
    <mergeCell ref="L6:N6"/>
    <mergeCell ref="A15:A16"/>
    <mergeCell ref="A27:C28"/>
    <mergeCell ref="J27:L27"/>
    <mergeCell ref="H28:P30"/>
    <mergeCell ref="A32:N32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scale="5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Воробьева Елена Геннадьевна</cp:lastModifiedBy>
  <cp:lastPrinted>2018-12-18T04:03:01Z</cp:lastPrinted>
  <dcterms:created xsi:type="dcterms:W3CDTF">1996-10-08T23:32:33Z</dcterms:created>
  <dcterms:modified xsi:type="dcterms:W3CDTF">2019-02-04T04:04:47Z</dcterms:modified>
  <cp:category/>
  <cp:version/>
  <cp:contentType/>
  <cp:contentStatus/>
</cp:coreProperties>
</file>